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ustomProperty2.bin" ContentType="application/vnd.openxmlformats-officedocument.spreadsheetml.customProperty"/>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ustomProperty3.bin" ContentType="application/vnd.openxmlformats-officedocument.spreadsheetml.customProperty"/>
  <Override PartName="/xl/tables/table1.xml" ContentType="application/vnd.openxmlformats-officedocument.spreadsheetml.table+xml"/>
  <Override PartName="/xl/customProperty4.bin" ContentType="application/vnd.openxmlformats-officedocument.spreadsheetml.customProperty"/>
  <Override PartName="/xl/tables/table2.xml" ContentType="application/vnd.openxmlformats-officedocument.spreadsheetml.table+xml"/>
  <Override PartName="/xl/customProperty5.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https://doveropco-my.sharepoint.com/personal/financeonedrive_petrochinacanada_com/Documents/Finance/Controlling/AR AP/ESTMA/2025/Report Submission/"/>
    </mc:Choice>
  </mc:AlternateContent>
  <xr:revisionPtr revIDLastSave="131" documentId="8_{3D935F4D-BE60-4C14-998A-CF0483757EA8}" xr6:coauthVersionLast="47" xr6:coauthVersionMax="47" xr10:uidLastSave="{08B44EDA-EAA5-46B4-B8E4-857D835DD834}"/>
  <bookViews>
    <workbookView xWindow="-28920" yWindow="960" windowWidth="29040" windowHeight="17520" activeTab="2" xr2:uid="{00000000-000D-0000-FFFF-FFFF00000000}"/>
  </bookViews>
  <sheets>
    <sheet name="Data Entry" sheetId="4" r:id="rId1"/>
    <sheet name="Cover Page - do not edit" sheetId="1" r:id="rId2"/>
    <sheet name="Payments by Payee" sheetId="2" r:id="rId3"/>
    <sheet name="Payments by Project" sheetId="5" r:id="rId4"/>
    <sheet name="Sheet2" sheetId="6" state="hidden" r:id="rId5"/>
  </sheets>
  <externalReferences>
    <externalReference r:id="rId6"/>
  </externalReferences>
  <definedNames>
    <definedName name="aaa">[1]Sheet3!$D$1:$D$248</definedName>
    <definedName name="Enter_currency_of_the_report">'Data Entry'!$C$21</definedName>
    <definedName name="_xlnm.Print_Area" localSheetId="1">'Cover Page - do not edit'!$A$1:$H$21</definedName>
    <definedName name="_xlnm.Print_Area" localSheetId="2">'Payments by Payee'!$A$1:$L$34</definedName>
    <definedName name="_xlnm.Print_Area" localSheetId="3">'Payments by Project'!$A$1:$K$38</definedName>
    <definedName name="_xlnm.Print_Titles" localSheetId="2">'Payments by Payee'!$1:$9</definedName>
    <definedName name="_xlnm.Print_Titles" localSheetId="3">'Payments by Project'!$1:$9</definedName>
    <definedName name="type">[1]Sheet2!$B$3:$B$10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2" l="1"/>
  <c r="K11" i="2"/>
  <c r="K12" i="2"/>
  <c r="K13" i="2"/>
  <c r="K14" i="2"/>
  <c r="K15" i="2"/>
  <c r="K16" i="2"/>
  <c r="K17" i="2"/>
  <c r="K18" i="2"/>
  <c r="K20" i="2"/>
  <c r="K21" i="2"/>
  <c r="K22" i="2"/>
  <c r="K23" i="2"/>
  <c r="K24" i="2"/>
  <c r="K25" i="2"/>
  <c r="K26" i="2"/>
  <c r="K27" i="2"/>
  <c r="K28" i="2"/>
  <c r="K29" i="2"/>
  <c r="K30" i="2"/>
  <c r="K31" i="2"/>
  <c r="K32" i="2"/>
  <c r="K33" i="2"/>
  <c r="H5" i="2" l="1"/>
  <c r="D10" i="1" l="1"/>
  <c r="A13" i="1" l="1"/>
  <c r="E40" i="4"/>
  <c r="G3" i="1" l="1"/>
  <c r="A31" i="4" l="1"/>
  <c r="E25" i="4" l="1"/>
  <c r="H5" i="5" l="1"/>
  <c r="G20" i="1"/>
  <c r="G10" i="1"/>
  <c r="E31" i="4"/>
  <c r="B8" i="1"/>
  <c r="E3" i="1"/>
  <c r="C3" i="1"/>
  <c r="B10" i="1"/>
  <c r="B6" i="1"/>
  <c r="B4" i="1"/>
  <c r="B2" i="1"/>
  <c r="B5" i="2" s="1"/>
  <c r="E39" i="4" l="1"/>
  <c r="E30" i="4"/>
  <c r="J37" i="5" l="1"/>
  <c r="J36" i="5"/>
  <c r="J35" i="5"/>
  <c r="J34" i="5"/>
  <c r="J33" i="5"/>
  <c r="J32" i="5"/>
  <c r="J31" i="5"/>
  <c r="J30" i="5"/>
  <c r="J29" i="5"/>
  <c r="J28" i="5"/>
  <c r="J27" i="5"/>
  <c r="J26" i="5"/>
  <c r="J25" i="5"/>
  <c r="J24" i="5"/>
  <c r="J23" i="5"/>
  <c r="J22" i="5"/>
  <c r="J21" i="5"/>
  <c r="J20" i="5"/>
  <c r="J19" i="5"/>
  <c r="J18" i="5"/>
  <c r="J17" i="5"/>
  <c r="J16" i="5"/>
  <c r="J15" i="5"/>
  <c r="J14" i="5"/>
  <c r="J13" i="5"/>
  <c r="J12" i="5"/>
  <c r="J11" i="5"/>
  <c r="J10" i="5"/>
  <c r="A12" i="1" l="1"/>
  <c r="A8" i="1"/>
  <c r="B21" i="1" l="1"/>
  <c r="B20" i="1"/>
  <c r="A10" i="1" l="1"/>
  <c r="B7" i="5"/>
  <c r="B5" i="5"/>
  <c r="B6" i="5"/>
  <c r="A25" i="4"/>
  <c r="B7" i="2" l="1"/>
  <c r="F5" i="1"/>
  <c r="F4" i="1"/>
  <c r="B6" i="2"/>
  <c r="E4" i="5"/>
  <c r="A40" i="4"/>
  <c r="A39" i="4"/>
  <c r="A30" i="4"/>
  <c r="A17" i="4"/>
  <c r="C4" i="2" l="1"/>
  <c r="C4" i="5"/>
  <c r="E4" i="2"/>
</calcChain>
</file>

<file path=xl/sharedStrings.xml><?xml version="1.0" encoding="utf-8"?>
<sst xmlns="http://schemas.openxmlformats.org/spreadsheetml/2006/main" count="817" uniqueCount="522">
  <si>
    <t>General Instructions</t>
  </si>
  <si>
    <r>
      <t>Information entered in these cells will automatically populate mandatory cells in the cover page and payments tabs. Do not include this tab in your final ESTMA report published online. Once completed, right click on the "Data Entry" tab at the bottom of the worksheet and select "hide" to avoid printing the Data Entry page (</t>
    </r>
    <r>
      <rPr>
        <i/>
        <u/>
        <sz val="11"/>
        <color rgb="FFFF0000"/>
        <rFont val="Calibri"/>
        <family val="2"/>
        <scheme val="minor"/>
      </rPr>
      <t>do not delete the tab</t>
    </r>
    <r>
      <rPr>
        <i/>
        <sz val="11"/>
        <color rgb="FFFF0000"/>
        <rFont val="Calibri"/>
        <family val="2"/>
        <scheme val="minor"/>
      </rPr>
      <t xml:space="preserve">). Should you wish to bring the tab back, you can right click on any tab, select "unhide", and chose "Data Entry". </t>
    </r>
  </si>
  <si>
    <t>Reporting Entity Information</t>
  </si>
  <si>
    <t>Reporting Entity Legal Name</t>
  </si>
  <si>
    <t>Enter the full legal name of the Reporting Entity.</t>
  </si>
  <si>
    <t>ESTMA ID Number</t>
  </si>
  <si>
    <t>Reporting Year</t>
  </si>
  <si>
    <t>Start</t>
  </si>
  <si>
    <t>Enter the exact date of  the start of the Reporting Entity's financial year as: YYYY-MM-DD.</t>
  </si>
  <si>
    <t>End</t>
  </si>
  <si>
    <t>Enter the exact date of the end of the Reporting Entity's financial year as YYYY-MM-DD. 
The reporting year should represent a full 12 month financial year. If the reporting year is less than 12 full months, a rational for the shortened year must be included in the submission email.</t>
  </si>
  <si>
    <t>Other Non-Reporting Entities Included in the Report</t>
  </si>
  <si>
    <r>
      <rPr>
        <b/>
        <sz val="11"/>
        <color rgb="FFFF0000"/>
        <rFont val="Calibri"/>
        <family val="2"/>
        <scheme val="minor"/>
      </rPr>
      <t>This field is optional.</t>
    </r>
    <r>
      <rPr>
        <sz val="11"/>
        <color rgb="FFFF0000"/>
        <rFont val="Calibri"/>
        <family val="2"/>
        <scheme val="minor"/>
      </rPr>
      <t xml:space="preserve"> You may enter the name of any </t>
    </r>
    <r>
      <rPr>
        <u/>
        <sz val="11"/>
        <color rgb="FFFF0000"/>
        <rFont val="Calibri"/>
        <family val="2"/>
        <scheme val="minor"/>
      </rPr>
      <t>non-Reporting Entity</t>
    </r>
    <r>
      <rPr>
        <sz val="11"/>
        <color rgb="FFFF0000"/>
        <rFont val="Calibri"/>
        <family val="2"/>
        <scheme val="minor"/>
      </rPr>
      <t xml:space="preserve"> subsidiaries that have their payments disclosed in the report in this field. Reporting Entity subsidiaries included in a consolidated report are entered below.</t>
    </r>
  </si>
  <si>
    <t>Consolidation</t>
  </si>
  <si>
    <t>Does this report include payments made by other Reporting Entities</t>
  </si>
  <si>
    <t>No</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</si>
  <si>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the ESTMA report contains payments that are made by subsidiaries that are </t>
    </r>
    <r>
      <rPr>
        <u/>
        <sz val="11"/>
        <color rgb="FFFF0000"/>
        <rFont val="Calibri"/>
        <family val="2"/>
        <scheme val="minor"/>
      </rPr>
      <t>Reporting Entities in their own right</t>
    </r>
    <r>
      <rPr>
        <sz val="11"/>
        <color rgb="FFFF0000"/>
        <rFont val="Calibri"/>
        <family val="2"/>
        <scheme val="minor"/>
      </rPr>
      <t>. Please review the Act and Technical Reporting Specifications to see if you qualify to use consolidation. Selecting "yes" will open an additional field where subsidiary information can be entered.</t>
    </r>
  </si>
  <si>
    <t>Please enter the names and ESTMA identification Numbers for every Reporting Entity, beyond the Reporting Entity submitting the report, whose payments have been included in this submission.  The names &amp; ESTMA Identification Numbers must separated by comas (e.g. E123456 Sub Reporting Entity 1, E234567 Sub Reporting Entity 2, etc.).</t>
  </si>
  <si>
    <t>Report Information</t>
  </si>
  <si>
    <t>Currency of the Report</t>
  </si>
  <si>
    <t>CAD</t>
  </si>
  <si>
    <r>
      <rPr>
        <b/>
        <sz val="11"/>
        <color rgb="FFFF0000"/>
        <rFont val="Calibri"/>
        <family val="2"/>
        <scheme val="minor"/>
      </rPr>
      <t>Select the currency of the report from the pick list</t>
    </r>
    <r>
      <rPr>
        <sz val="11"/>
        <color rgb="FFFF0000"/>
        <rFont val="Calibri"/>
        <family val="2"/>
        <scheme val="minor"/>
      </rPr>
      <t xml:space="preserve"> (must be in Canadian dollars, or in the currency the Reporting Entity uses in its consolidated financial statements). Reports must only use one type of currency.</t>
    </r>
  </si>
  <si>
    <t>Date Report Submitted</t>
  </si>
  <si>
    <t>Enter the date the report is submitted to NRCan in the format YYYY-MM-DD.</t>
  </si>
  <si>
    <t>Link to the Report</t>
  </si>
  <si>
    <t>Enter the web link to the ESTMA report. The link must lead directly to the report or to a landing page where the ESTMA report is clearly identified. The report must be publicly available online for five years. NRCan must be notified if the link provided is changed or invalid at any point in time.</t>
  </si>
  <si>
    <t>Substitution</t>
  </si>
  <si>
    <t>Is this a Substituted Report</t>
  </si>
  <si>
    <t>Attestation</t>
  </si>
  <si>
    <t>Attestation options:</t>
  </si>
  <si>
    <r>
      <rPr>
        <sz val="11"/>
        <color rgb="FFFF0000"/>
        <rFont val="Calibri"/>
        <family val="2"/>
        <scheme val="minor"/>
      </rPr>
      <t>By Reporting Entity:</t>
    </r>
    <r>
      <rPr>
        <sz val="11"/>
        <color theme="1"/>
        <rFont val="Calibri"/>
        <family val="2"/>
        <scheme val="minor"/>
      </rPr>
      <t xml:space="preserve"> 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t>
    </r>
  </si>
  <si>
    <r>
      <rPr>
        <sz val="11"/>
        <color rgb="FFFF0000"/>
        <rFont val="Calibri"/>
        <family val="2"/>
        <scheme val="minor"/>
      </rPr>
      <t>Through Independent Audit:</t>
    </r>
    <r>
      <rPr>
        <sz val="11"/>
        <color theme="1"/>
        <rFont val="Calibri"/>
        <family val="2"/>
        <scheme val="minor"/>
      </rPr>
      <t xml:space="preserve"> In accordance with the requirements of the ESTMA, and in particular section 9 thereof, I attest that I engaged an independent auditor to undertake an audit of the ESTMA report for the entity(ies) and reporting year  listed above. Such an audit was conducted in accordance with the Technical Reporting Specifications issued by Natural Resources Canada for independent attestation of ESTMA reports.   
The auditor expressed an unmodified opinion, dated</t>
    </r>
    <r>
      <rPr>
        <sz val="11"/>
        <color rgb="FFFF0000"/>
        <rFont val="Calibri"/>
        <family val="2"/>
        <scheme val="minor"/>
      </rPr>
      <t xml:space="preserve"> [ENTER DATE: YYYY-MM-DD]</t>
    </r>
    <r>
      <rPr>
        <sz val="11"/>
        <color theme="1"/>
        <rFont val="Calibri"/>
        <family val="2"/>
        <scheme val="minor"/>
      </rPr>
      <t xml:space="preserve">, on the ESTMA report for the entity(ies) and period listed above.
The independent auditor’s report can be found at </t>
    </r>
    <r>
      <rPr>
        <sz val="11"/>
        <color rgb="FFFF0000"/>
        <rFont val="Calibri"/>
        <family val="2"/>
        <scheme val="minor"/>
      </rPr>
      <t>[INSERT WEBLINK TO AUDIT OPINION POSTED ONLINE – link should be on same page as report link].</t>
    </r>
    <r>
      <rPr>
        <sz val="11"/>
        <color theme="1"/>
        <rFont val="Calibri"/>
        <family val="2"/>
        <scheme val="minor"/>
      </rPr>
      <t xml:space="preserve"> </t>
    </r>
  </si>
  <si>
    <t>Attestation Type Selected</t>
  </si>
  <si>
    <t>By Reporting Entity</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</si>
  <si>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Please note that no modifications can be made to the language of the attestation.</t>
    </r>
  </si>
  <si>
    <t>Full Name of Director or Officer of Reporting Entity:</t>
  </si>
  <si>
    <t>Note: A physical signature is not required.</t>
  </si>
  <si>
    <t>Position Title:</t>
  </si>
  <si>
    <t xml:space="preserve">Attestor must be a Director or an Officer of the Reporting Entity.  </t>
  </si>
  <si>
    <t>Date:</t>
  </si>
  <si>
    <t>Enter date of attestation in YYYY-MM-DD format.</t>
  </si>
  <si>
    <t>Next Steps:</t>
  </si>
  <si>
    <t>1. Right click on the "Data Entry" Tab and select hide to avoid printing the Data Entry page (do not delete the tab). Should you wish to bring the tab back, you can right click on any tab and select unhide, then chose Data Entry.</t>
  </si>
  <si>
    <t>2. Proceed with entering the payment information in the Payments by Payee and Payments by Project tabs.</t>
  </si>
  <si>
    <t>Extractive Sector Transparency Measures Act - Annual Report</t>
  </si>
  <si>
    <t>Reporting Entities May 
Insert Their Brand/Logo here</t>
  </si>
  <si>
    <t>Reporting Entity Name</t>
  </si>
  <si>
    <t>From</t>
  </si>
  <si>
    <t>To:</t>
  </si>
  <si>
    <t>Date submitted</t>
  </si>
  <si>
    <t>Reporting Entity ESTMA Identification Number</t>
  </si>
  <si>
    <r>
      <t xml:space="preserve">Other Subsidiaries Included 
</t>
    </r>
    <r>
      <rPr>
        <sz val="12"/>
        <color theme="1"/>
        <rFont val="Arial Narrow"/>
        <family val="2"/>
      </rPr>
      <t>(optional field)</t>
    </r>
  </si>
  <si>
    <t>Full Name of Director or Officer of Reporting Entity</t>
  </si>
  <si>
    <t>Date</t>
  </si>
  <si>
    <t>Position Title</t>
  </si>
  <si>
    <t>Canada</t>
  </si>
  <si>
    <t>Canada -Alberta</t>
  </si>
  <si>
    <t>USD</t>
  </si>
  <si>
    <t>Canada -British Columbia</t>
  </si>
  <si>
    <t>AED</t>
  </si>
  <si>
    <t>From:</t>
  </si>
  <si>
    <t xml:space="preserve">To: </t>
  </si>
  <si>
    <t>Canada -Manitoba</t>
  </si>
  <si>
    <t>ANG</t>
  </si>
  <si>
    <t>Canada -New Brunswick</t>
  </si>
  <si>
    <t>AUD</t>
  </si>
  <si>
    <t>Canada -Newfoundland and Labrador</t>
  </si>
  <si>
    <t>CDF</t>
  </si>
  <si>
    <t>Subsidiary Reporting Entities (if necessary)</t>
  </si>
  <si>
    <t>Canada -Northwest Territories</t>
  </si>
  <si>
    <t>CHE</t>
  </si>
  <si>
    <t>Payments by Payee</t>
  </si>
  <si>
    <t>Canada -Nova Scotia</t>
  </si>
  <si>
    <t>CHF</t>
  </si>
  <si>
    <t>Country</t>
  </si>
  <si>
    <r>
      <t>Payee Name</t>
    </r>
    <r>
      <rPr>
        <b/>
        <vertAlign val="superscript"/>
        <sz val="11"/>
        <color theme="1"/>
        <rFont val="Arial Narrow"/>
        <family val="2"/>
      </rPr>
      <t>1</t>
    </r>
  </si>
  <si>
    <r>
      <t>Departments, Agency, etc… within Payee that Received Payments</t>
    </r>
    <r>
      <rPr>
        <b/>
        <vertAlign val="superscript"/>
        <sz val="11"/>
        <color theme="1"/>
        <rFont val="Arial Narrow"/>
        <family val="2"/>
      </rPr>
      <t>2</t>
    </r>
  </si>
  <si>
    <t>Taxes</t>
  </si>
  <si>
    <t>Royalties</t>
  </si>
  <si>
    <t>Fees</t>
  </si>
  <si>
    <t>Production Entitlements</t>
  </si>
  <si>
    <t>Bonuses</t>
  </si>
  <si>
    <t>Dividends</t>
  </si>
  <si>
    <t>Infrastructure Improvement Payments</t>
  </si>
  <si>
    <t>Total Amount paid to Payee</t>
  </si>
  <si>
    <r>
      <t>Notes</t>
    </r>
    <r>
      <rPr>
        <b/>
        <vertAlign val="superscript"/>
        <sz val="11"/>
        <color theme="1"/>
        <rFont val="Arial Narrow"/>
        <family val="2"/>
      </rPr>
      <t>34</t>
    </r>
  </si>
  <si>
    <t>Canada -Nunavut</t>
  </si>
  <si>
    <t>CHW</t>
  </si>
  <si>
    <t>Canada -Ontario</t>
  </si>
  <si>
    <t>CLF</t>
  </si>
  <si>
    <t>Canada -Prince Edward Island</t>
  </si>
  <si>
    <t>CLP</t>
  </si>
  <si>
    <t>Canada -Quebec</t>
  </si>
  <si>
    <t>CNY</t>
  </si>
  <si>
    <t>Canada -Saskatchewan</t>
  </si>
  <si>
    <t>COP</t>
  </si>
  <si>
    <t>Canada -Yukon</t>
  </si>
  <si>
    <t>COU</t>
  </si>
  <si>
    <t>Afghanistan</t>
  </si>
  <si>
    <t>CRC</t>
  </si>
  <si>
    <t>Åland Islands</t>
  </si>
  <si>
    <t>CUC</t>
  </si>
  <si>
    <t>Albania</t>
  </si>
  <si>
    <t>CUP</t>
  </si>
  <si>
    <t>Algeria</t>
  </si>
  <si>
    <t>CVE</t>
  </si>
  <si>
    <t>American Samoa</t>
  </si>
  <si>
    <t>CZK</t>
  </si>
  <si>
    <t>Andorra</t>
  </si>
  <si>
    <t>DJF</t>
  </si>
  <si>
    <t>Angola</t>
  </si>
  <si>
    <t>Anguilla</t>
  </si>
  <si>
    <t>Antarctica</t>
  </si>
  <si>
    <t>Antigua and Barbuda</t>
  </si>
  <si>
    <t xml:space="preserve"> </t>
  </si>
  <si>
    <t>Argentina</t>
  </si>
  <si>
    <t>ETB</t>
  </si>
  <si>
    <t>Armenia</t>
  </si>
  <si>
    <t>EUR</t>
  </si>
  <si>
    <t>Aruba</t>
  </si>
  <si>
    <t>FJD</t>
  </si>
  <si>
    <t>Australia</t>
  </si>
  <si>
    <t>FKP</t>
  </si>
  <si>
    <t>Austria</t>
  </si>
  <si>
    <t>GBP</t>
  </si>
  <si>
    <t>Azerbaijan</t>
  </si>
  <si>
    <t>GEL</t>
  </si>
  <si>
    <t>Bahamas</t>
  </si>
  <si>
    <t>GHS</t>
  </si>
  <si>
    <t>Bahrain</t>
  </si>
  <si>
    <t>GIP</t>
  </si>
  <si>
    <t>Bangladesh</t>
  </si>
  <si>
    <t>GMD</t>
  </si>
  <si>
    <t>Barbados</t>
  </si>
  <si>
    <t>GNF</t>
  </si>
  <si>
    <t>Belarus</t>
  </si>
  <si>
    <t>GTQ</t>
  </si>
  <si>
    <t>Belgium</t>
  </si>
  <si>
    <t>GYD</t>
  </si>
  <si>
    <t>Belize</t>
  </si>
  <si>
    <t>HKD</t>
  </si>
  <si>
    <t>Additional Notes:</t>
  </si>
  <si>
    <t>Benin</t>
  </si>
  <si>
    <t>HNL</t>
  </si>
  <si>
    <r>
      <rPr>
        <vertAlign val="superscript"/>
        <sz val="10"/>
        <color theme="1"/>
        <rFont val="Arial Narrow"/>
        <family val="2"/>
      </rPr>
      <t xml:space="preserve">1 </t>
    </r>
    <r>
      <rPr>
        <sz val="10"/>
        <color theme="1"/>
        <rFont val="Arial Narrow"/>
        <family val="2"/>
      </rPr>
      <t xml:space="preserve">Enter the proper name of the Payee receiving the money (i.e. the municipality of x, the province of y, national government of z). </t>
    </r>
  </si>
  <si>
    <t>Bermuda</t>
  </si>
  <si>
    <t>HRK</t>
  </si>
  <si>
    <r>
      <rPr>
        <vertAlign val="superscript"/>
        <sz val="10"/>
        <color theme="1"/>
        <rFont val="Arial Narrow"/>
        <family val="2"/>
      </rPr>
      <t xml:space="preserve">2 </t>
    </r>
    <r>
      <rPr>
        <sz val="10"/>
        <color theme="1"/>
        <rFont val="Arial Narrow"/>
        <family val="2"/>
      </rPr>
      <t>Optional field.</t>
    </r>
  </si>
  <si>
    <t>Bhutan</t>
  </si>
  <si>
    <t>HTG</t>
  </si>
  <si>
    <r>
      <rPr>
        <vertAlign val="superscript"/>
        <sz val="10"/>
        <color theme="1"/>
        <rFont val="Arial Narrow"/>
        <family val="2"/>
      </rPr>
      <t xml:space="preserve">3 </t>
    </r>
    <r>
      <rPr>
        <sz val="10"/>
        <color theme="1"/>
        <rFont val="Arial Narrow"/>
        <family val="2"/>
      </rPr>
      <t>When payments are made in-kind, the notes field must highlight which payment includes in-kind contributions and the method for calculating the value of the payment.</t>
    </r>
  </si>
  <si>
    <t>Bolivia, Plurinational State of</t>
  </si>
  <si>
    <t>HUF</t>
  </si>
  <si>
    <r>
      <rPr>
        <vertAlign val="superscript"/>
        <sz val="10"/>
        <color theme="1"/>
        <rFont val="Arial Narrow"/>
        <family val="2"/>
      </rPr>
      <t xml:space="preserve">4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</si>
  <si>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Bonaire, Sint Eustatius and Saba</t>
  </si>
  <si>
    <t>IDR</t>
  </si>
  <si>
    <t>Bosnia and Herzegovina</t>
  </si>
  <si>
    <t>ILS</t>
  </si>
  <si>
    <t>Botswana</t>
  </si>
  <si>
    <t>INR</t>
  </si>
  <si>
    <t>Bouvet Island</t>
  </si>
  <si>
    <t>IQD</t>
  </si>
  <si>
    <t>Brazil</t>
  </si>
  <si>
    <t>IRR</t>
  </si>
  <si>
    <t>British Indian Ocean Territory</t>
  </si>
  <si>
    <t>ISK</t>
  </si>
  <si>
    <t>Brunei Darussalam</t>
  </si>
  <si>
    <t>JMD</t>
  </si>
  <si>
    <t>Bulgaria</t>
  </si>
  <si>
    <t>JOD</t>
  </si>
  <si>
    <t>Burkina Faso</t>
  </si>
  <si>
    <t>JPY</t>
  </si>
  <si>
    <t>Burundi</t>
  </si>
  <si>
    <t>KES</t>
  </si>
  <si>
    <t>Cabo Verde</t>
  </si>
  <si>
    <t>KGS</t>
  </si>
  <si>
    <t>Cambodia</t>
  </si>
  <si>
    <t>KHR</t>
  </si>
  <si>
    <t>Cameroon</t>
  </si>
  <si>
    <t>KMF</t>
  </si>
  <si>
    <t>Cayman Islands</t>
  </si>
  <si>
    <t>KPW</t>
  </si>
  <si>
    <t>Central African Republic</t>
  </si>
  <si>
    <t>KRW</t>
  </si>
  <si>
    <t>Chad</t>
  </si>
  <si>
    <t>KWD</t>
  </si>
  <si>
    <t>Chile</t>
  </si>
  <si>
    <t>KYD</t>
  </si>
  <si>
    <t>China</t>
  </si>
  <si>
    <t>KZT</t>
  </si>
  <si>
    <t>Christmas Island</t>
  </si>
  <si>
    <t>LAK</t>
  </si>
  <si>
    <t>Cocos (Keeling) Islands</t>
  </si>
  <si>
    <t>LBP</t>
  </si>
  <si>
    <t>Colombia</t>
  </si>
  <si>
    <t>LKR</t>
  </si>
  <si>
    <t>Comoros</t>
  </si>
  <si>
    <t>LRD</t>
  </si>
  <si>
    <t>LSL</t>
  </si>
  <si>
    <t>Congo, the Democratic Republic of the</t>
  </si>
  <si>
    <t>LYD</t>
  </si>
  <si>
    <t>Cook Islands</t>
  </si>
  <si>
    <t>MAD</t>
  </si>
  <si>
    <t>Costa Rica</t>
  </si>
  <si>
    <t>MDL</t>
  </si>
  <si>
    <t>Côte d'Ivoire</t>
  </si>
  <si>
    <t>MGA</t>
  </si>
  <si>
    <t>Croatia</t>
  </si>
  <si>
    <t>MKD</t>
  </si>
  <si>
    <t>Cuba</t>
  </si>
  <si>
    <t>MMK</t>
  </si>
  <si>
    <t>Curaçao</t>
  </si>
  <si>
    <t>MNT</t>
  </si>
  <si>
    <t>Cyprus</t>
  </si>
  <si>
    <t>MOP</t>
  </si>
  <si>
    <t>Czechia</t>
  </si>
  <si>
    <t>MRO</t>
  </si>
  <si>
    <t>Denmark</t>
  </si>
  <si>
    <t>MUR</t>
  </si>
  <si>
    <t>Djibouti</t>
  </si>
  <si>
    <t>MVR</t>
  </si>
  <si>
    <t>Dominica</t>
  </si>
  <si>
    <t>MWK</t>
  </si>
  <si>
    <t>Dominican Republic</t>
  </si>
  <si>
    <t>MXN</t>
  </si>
  <si>
    <t>Ecuador</t>
  </si>
  <si>
    <t>MXV</t>
  </si>
  <si>
    <t>Egypt</t>
  </si>
  <si>
    <t>MYR</t>
  </si>
  <si>
    <t>El Salvador</t>
  </si>
  <si>
    <t>MZN</t>
  </si>
  <si>
    <t>Equatorial Guinea</t>
  </si>
  <si>
    <t>NAD</t>
  </si>
  <si>
    <t>Eritrea</t>
  </si>
  <si>
    <t>NGN</t>
  </si>
  <si>
    <t>Estonia</t>
  </si>
  <si>
    <t>NIO</t>
  </si>
  <si>
    <t>Ethiopia</t>
  </si>
  <si>
    <t>NOK</t>
  </si>
  <si>
    <t>Falkland Islands (Malvinas)</t>
  </si>
  <si>
    <t>NPR</t>
  </si>
  <si>
    <t>Faroe Islands</t>
  </si>
  <si>
    <t>NZD</t>
  </si>
  <si>
    <t>Fiji</t>
  </si>
  <si>
    <t>OMR</t>
  </si>
  <si>
    <t>Finland</t>
  </si>
  <si>
    <t>PAB</t>
  </si>
  <si>
    <t>France</t>
  </si>
  <si>
    <t>PEN</t>
  </si>
  <si>
    <t>French Guiana</t>
  </si>
  <si>
    <t>PGK</t>
  </si>
  <si>
    <t>French Polynesia</t>
  </si>
  <si>
    <t>PHP</t>
  </si>
  <si>
    <t>French Southern Territories</t>
  </si>
  <si>
    <t>PKR</t>
  </si>
  <si>
    <t>Gabon</t>
  </si>
  <si>
    <t>PLN</t>
  </si>
  <si>
    <t>Gambia</t>
  </si>
  <si>
    <t>PYG</t>
  </si>
  <si>
    <t>Georgia</t>
  </si>
  <si>
    <t>QAR</t>
  </si>
  <si>
    <t>Germany</t>
  </si>
  <si>
    <t>RON</t>
  </si>
  <si>
    <t>Ghana</t>
  </si>
  <si>
    <t>RSD</t>
  </si>
  <si>
    <t>Gibraltar</t>
  </si>
  <si>
    <t>RUB</t>
  </si>
  <si>
    <t>Greece</t>
  </si>
  <si>
    <t>RWF</t>
  </si>
  <si>
    <t>Greenland</t>
  </si>
  <si>
    <t>SAR</t>
  </si>
  <si>
    <t>Grenada</t>
  </si>
  <si>
    <t>SBD</t>
  </si>
  <si>
    <t>Guadeloupe</t>
  </si>
  <si>
    <t>SCR</t>
  </si>
  <si>
    <t>Guam</t>
  </si>
  <si>
    <t>SDG</t>
  </si>
  <si>
    <t>Guatemala</t>
  </si>
  <si>
    <t>SEK</t>
  </si>
  <si>
    <t>Guernsey</t>
  </si>
  <si>
    <t>SGD</t>
  </si>
  <si>
    <t>Guinea</t>
  </si>
  <si>
    <t>SHP</t>
  </si>
  <si>
    <t>Guinea-Bissau</t>
  </si>
  <si>
    <t>SLL</t>
  </si>
  <si>
    <t>Guyana</t>
  </si>
  <si>
    <t>SOS</t>
  </si>
  <si>
    <t>Haiti</t>
  </si>
  <si>
    <t>SRD</t>
  </si>
  <si>
    <t>Heard Island and McDonald Islands</t>
  </si>
  <si>
    <t>SSP</t>
  </si>
  <si>
    <t>STD</t>
  </si>
  <si>
    <t>Honduras</t>
  </si>
  <si>
    <t>SVC</t>
  </si>
  <si>
    <t>Hong Kong</t>
  </si>
  <si>
    <t>SYP</t>
  </si>
  <si>
    <t>Hungary</t>
  </si>
  <si>
    <t>SZL</t>
  </si>
  <si>
    <t>Iceland</t>
  </si>
  <si>
    <t>THB</t>
  </si>
  <si>
    <t>India</t>
  </si>
  <si>
    <t>TJS</t>
  </si>
  <si>
    <t>Indonesia</t>
  </si>
  <si>
    <t>TMT</t>
  </si>
  <si>
    <t>Iran, Islamic Republic of</t>
  </si>
  <si>
    <t>TND</t>
  </si>
  <si>
    <t>Iraq</t>
  </si>
  <si>
    <t>TOP</t>
  </si>
  <si>
    <t>Ireland</t>
  </si>
  <si>
    <t>TRY</t>
  </si>
  <si>
    <t>Isle of Man</t>
  </si>
  <si>
    <t>TTD</t>
  </si>
  <si>
    <t>Israel</t>
  </si>
  <si>
    <t>TWD</t>
  </si>
  <si>
    <t>Italy</t>
  </si>
  <si>
    <t>TZS</t>
  </si>
  <si>
    <t>Jamaica</t>
  </si>
  <si>
    <t>UAH</t>
  </si>
  <si>
    <t>Japan</t>
  </si>
  <si>
    <t>UGX</t>
  </si>
  <si>
    <t>Jersey</t>
  </si>
  <si>
    <t>USN</t>
  </si>
  <si>
    <t>Jordan</t>
  </si>
  <si>
    <t>UYI</t>
  </si>
  <si>
    <t>Kazakhstan</t>
  </si>
  <si>
    <t>UYU</t>
  </si>
  <si>
    <t>Kenya</t>
  </si>
  <si>
    <t>UZS</t>
  </si>
  <si>
    <t>Kiribati</t>
  </si>
  <si>
    <t>VEF</t>
  </si>
  <si>
    <t>Korea, Democratic People's Republic of</t>
  </si>
  <si>
    <t>VND</t>
  </si>
  <si>
    <t>Korea, Republic of</t>
  </si>
  <si>
    <t>VUV</t>
  </si>
  <si>
    <t>Kuwait</t>
  </si>
  <si>
    <t>WST</t>
  </si>
  <si>
    <t>Kyrgyzstan</t>
  </si>
  <si>
    <t>XAF</t>
  </si>
  <si>
    <t>Lao People's Democratic Republic</t>
  </si>
  <si>
    <t>XAG</t>
  </si>
  <si>
    <t>Latvia</t>
  </si>
  <si>
    <t>XAU</t>
  </si>
  <si>
    <t>Lebanon</t>
  </si>
  <si>
    <t>XBA</t>
  </si>
  <si>
    <t>Lesotho</t>
  </si>
  <si>
    <t>XBB</t>
  </si>
  <si>
    <t>Liberia</t>
  </si>
  <si>
    <t>XBC</t>
  </si>
  <si>
    <t>Libya</t>
  </si>
  <si>
    <t>XBD</t>
  </si>
  <si>
    <t>Liechtenstein</t>
  </si>
  <si>
    <t>XCD</t>
  </si>
  <si>
    <t>Lithuania</t>
  </si>
  <si>
    <t>XDR</t>
  </si>
  <si>
    <t>Luxembourg</t>
  </si>
  <si>
    <t>XOF</t>
  </si>
  <si>
    <t>Macao</t>
  </si>
  <si>
    <t>XPD</t>
  </si>
  <si>
    <t>XPF</t>
  </si>
  <si>
    <t>Madagascar</t>
  </si>
  <si>
    <t>XPT</t>
  </si>
  <si>
    <t>Malawi</t>
  </si>
  <si>
    <t>XSU</t>
  </si>
  <si>
    <t>Malaysia</t>
  </si>
  <si>
    <t>XTS</t>
  </si>
  <si>
    <t>Maldives</t>
  </si>
  <si>
    <t>XUA</t>
  </si>
  <si>
    <t>Mali</t>
  </si>
  <si>
    <t>XXX</t>
  </si>
  <si>
    <t>Malta</t>
  </si>
  <si>
    <t>YER</t>
  </si>
  <si>
    <t>Marshall Islands</t>
  </si>
  <si>
    <t>ZAR</t>
  </si>
  <si>
    <t>Martinique</t>
  </si>
  <si>
    <t>ZMW</t>
  </si>
  <si>
    <t>Mauritania</t>
  </si>
  <si>
    <t>ZWL</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</si>
  <si>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</si>
  <si>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</si>
  <si>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</si>
  <si>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</si>
  <si>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</si>
  <si>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</si>
  <si>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</si>
  <si>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</si>
  <si>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</si>
  <si>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</si>
  <si>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</si>
  <si>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</si>
  <si>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</si>
  <si>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</si>
  <si>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</si>
  <si>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</si>
  <si>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</si>
  <si>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</si>
  <si>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</si>
  <si>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</si>
  <si>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</si>
  <si>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</si>
  <si>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Norfolk Island</t>
  </si>
  <si>
    <t>Northern Mariana Islands</t>
  </si>
  <si>
    <t>Norway</t>
  </si>
  <si>
    <t>Oman</t>
  </si>
  <si>
    <t>Pakistan</t>
  </si>
  <si>
    <t>Palau</t>
  </si>
  <si>
    <t>Panama</t>
  </si>
  <si>
    <t>Papua New Guinea</t>
  </si>
  <si>
    <t>Paraguay</t>
  </si>
  <si>
    <t>Peru</t>
  </si>
  <si>
    <t>Philippines</t>
  </si>
  <si>
    <t>Pitcairn</t>
  </si>
  <si>
    <t>Poland</t>
  </si>
  <si>
    <t>Portugal</t>
  </si>
  <si>
    <t>Puerto Rico</t>
  </si>
  <si>
    <t>Qatar</t>
  </si>
  <si>
    <t>Réunion</t>
  </si>
  <si>
    <t>Romania</t>
  </si>
  <si>
    <t>Russian Federation</t>
  </si>
  <si>
    <t>Rwanda</t>
  </si>
  <si>
    <t>Saint Barthélemy</t>
  </si>
  <si>
    <t>Saint Helena, Ascension and Tristan da Cunha</t>
  </si>
  <si>
    <t>Saint Kitts and Nevis</t>
  </si>
  <si>
    <t>Saint Lucia</t>
  </si>
  <si>
    <t>Saint Martin (French part)</t>
  </si>
  <si>
    <t>Saint Pierre and Miquelon</t>
  </si>
  <si>
    <t>Saint Vincent and the Grenadines</t>
  </si>
  <si>
    <t>Samoa</t>
  </si>
  <si>
    <t>San Marino</t>
  </si>
  <si>
    <t>Sao Tome and Principe</t>
  </si>
  <si>
    <t>Saudi Arabia</t>
  </si>
  <si>
    <t>Senegal</t>
  </si>
  <si>
    <t>Serbia</t>
  </si>
  <si>
    <t>Seychelles</t>
  </si>
  <si>
    <t>Sierra Leone</t>
  </si>
  <si>
    <t>Singapore</t>
  </si>
  <si>
    <t>Sint Maarten (Dutch part)</t>
  </si>
  <si>
    <t>Slovakia</t>
  </si>
  <si>
    <t>Slovenia</t>
  </si>
  <si>
    <t>Solomon Islands</t>
  </si>
  <si>
    <t>Somalia</t>
  </si>
  <si>
    <t>South Georgia and the South Sandwich Islands</t>
  </si>
  <si>
    <t>South Sudan</t>
  </si>
  <si>
    <t>Spain</t>
  </si>
  <si>
    <t>Sri Lanka</t>
  </si>
  <si>
    <t>Sudan</t>
  </si>
  <si>
    <t>Suriname</t>
  </si>
  <si>
    <t>Svalbard and Jan Mayen</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</si>
  <si>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</si>
  <si>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</si>
  <si>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</si>
  <si>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</si>
  <si>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</si>
  <si>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</si>
  <si>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</si>
  <si>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</si>
  <si>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</si>
  <si>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</si>
  <si>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</si>
  <si>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</si>
  <si>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</si>
  <si>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</si>
  <si>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</si>
  <si>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</si>
  <si>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</si>
  <si>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</si>
  <si>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</si>
  <si>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</si>
  <si>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 of Great Britain and Northern Ireland</t>
  </si>
  <si>
    <t>United States Minor Outlying Islands</t>
  </si>
  <si>
    <t>United States of America</t>
  </si>
  <si>
    <t>Uruguay</t>
  </si>
  <si>
    <t>Uzbekistan</t>
  </si>
  <si>
    <t>Vanuatu</t>
  </si>
  <si>
    <t>Venezuela, Bolivarian Republic of</t>
  </si>
  <si>
    <t>Viet Nam</t>
  </si>
  <si>
    <t>Virgin Islands, British</t>
  </si>
  <si>
    <t>Virgin Islands, U.S.</t>
  </si>
  <si>
    <t>Wallis and Futuna</t>
  </si>
  <si>
    <t>Western Sahara</t>
  </si>
  <si>
    <t>Yemen</t>
  </si>
  <si>
    <t>Zambia</t>
  </si>
  <si>
    <t>Zimbabwe</t>
  </si>
  <si>
    <t>Payments by Project</t>
  </si>
  <si>
    <r>
      <t>Project Name</t>
    </r>
    <r>
      <rPr>
        <b/>
        <vertAlign val="superscript"/>
        <sz val="11"/>
        <color theme="1"/>
        <rFont val="Arial Narrow"/>
        <family val="2"/>
      </rPr>
      <t>1</t>
    </r>
  </si>
  <si>
    <t>Total Amount paid by Project</t>
  </si>
  <si>
    <r>
      <t>Notes</t>
    </r>
    <r>
      <rPr>
        <b/>
        <vertAlign val="superscript"/>
        <sz val="11"/>
        <color theme="1"/>
        <rFont val="Arial Narrow"/>
        <family val="2"/>
      </rPr>
      <t>23</t>
    </r>
  </si>
  <si>
    <r>
      <t>Additional Notes</t>
    </r>
    <r>
      <rPr>
        <b/>
        <vertAlign val="superscript"/>
        <sz val="12"/>
        <color theme="1"/>
        <rFont val="Arial Narrow"/>
        <family val="2"/>
      </rPr>
      <t>3</t>
    </r>
    <r>
      <rPr>
        <b/>
        <sz val="12"/>
        <color theme="1"/>
        <rFont val="Arial Narrow"/>
        <family val="2"/>
      </rPr>
      <t>:</t>
    </r>
  </si>
  <si>
    <r>
      <rPr>
        <vertAlign val="superscript"/>
        <sz val="10"/>
        <color theme="1"/>
        <rFont val="Arial Narrow"/>
        <family val="2"/>
      </rPr>
      <t xml:space="preserve">1 </t>
    </r>
    <r>
      <rPr>
        <sz val="10"/>
        <color theme="1"/>
        <rFont val="Arial Narrow"/>
        <family val="2"/>
      </rPr>
      <t>Enter the project that the payment is attributed to. Some payments may not be attributable to a specific project, and do not need to be disclosed in the "Payments by Project" table.</t>
    </r>
  </si>
  <si>
    <r>
      <rPr>
        <vertAlign val="superscript"/>
        <sz val="10"/>
        <color theme="1"/>
        <rFont val="Arial Narrow"/>
        <family val="2"/>
      </rPr>
      <t xml:space="preserve">2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</si>
  <si>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3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</si>
  <si>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Congo, Republic of the</t>
  </si>
  <si>
    <t>Eswatini</t>
  </si>
  <si>
    <t>Holy See (Vatican City State)</t>
  </si>
  <si>
    <t>Kosovo, Republic of</t>
  </si>
  <si>
    <t>North Macedonia</t>
  </si>
  <si>
    <t>Sark</t>
  </si>
  <si>
    <t>South Africa, Republic of</t>
  </si>
  <si>
    <t>Data Entry Tab - can be hidden in XLSX format if entity does not want to include it in published report</t>
  </si>
  <si>
    <t xml:space="preserve">Enter the ESTMA ID number that was provided when the Reporting Entity enrolled with Natural Resources Canada (NRCan). The formatting for all ESTMA IDs is "E" followed by a 6 digit number (e.g., E######). Reporting Entities that have not yet enrolled should do so as soon as possible. </t>
  </si>
  <si>
    <t>Palestine</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</si>
  <si>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this report is being submitted under a substitution determination. A listing of jurisdictions which have substitutable reporting requirements, as well as the process for submitting a substituted report can be found at the following link: https://natural-resources.canada.ca/minerals-mining/services-mining-industry/extractive-sector-transparency/substitution-determinations</t>
    </r>
  </si>
  <si>
    <t>PETROCHINA CANADA LTD.</t>
  </si>
  <si>
    <t>E348742</t>
  </si>
  <si>
    <t>Yes</t>
  </si>
  <si>
    <t>PETROCHINA DUVERNAY GAS PARTNERSHIP (E332715)
PETROCHINA GROUNDBIRCH GAS PARTNERSHIP (E400651)
PETROCHINA MACKAY OILSANDS PARTNERSHIP (E727639)</t>
  </si>
  <si>
    <t>Qiang Luo</t>
  </si>
  <si>
    <t>VP, Finance</t>
  </si>
  <si>
    <t>Government of Alberta</t>
  </si>
  <si>
    <t>Government of British Columbia</t>
  </si>
  <si>
    <t>Alberta Energy Regulator</t>
  </si>
  <si>
    <t>Municipal District of Greenview No. 16</t>
  </si>
  <si>
    <t>The Regional Municipality of Wood Buffalo</t>
  </si>
  <si>
    <t>Athabasca Chipewyan First Nation</t>
  </si>
  <si>
    <t>Fort McKay First Nation</t>
  </si>
  <si>
    <t xml:space="preserve">Mikisew Cree First Nation </t>
  </si>
  <si>
    <t>Clearwater County</t>
  </si>
  <si>
    <t xml:space="preserve"> Alberta Boilers Safety Association; Government of Alberta; Minister of Finance Province of Alberta; Safety Codes Council, Workers Compensation Board AB</t>
  </si>
  <si>
    <t>Province of British Columbia Oil and Gas Commission Levy; Province of British Columbia</t>
  </si>
  <si>
    <t>DUVERNAY</t>
  </si>
  <si>
    <t>GROUNDBIRCH</t>
  </si>
  <si>
    <t>OILSANDS</t>
  </si>
  <si>
    <t>https://www.petrochinacanada.com/stakeholder-relations/reports-to-government.html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</si>
</sst>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quot;$&quot;#,##0"/>
    <numFmt numFmtId="165" formatCode="_-* #,##0.00_-;\-* #,##0.00_-;_-* &quot;-&quot;??_-;_-@_-"/>
    <numFmt numFmtId="166" formatCode="&quot;$&quot;#,##0.00"/>
    <numFmt numFmtId="167" formatCode="_-* #,##0_-;\-* #,##0_-;_-* &quot;-&quot;??_-;_-@_-"/>
    <numFmt numFmtId="168" formatCode="#,##0_ ;\-#,##0\ "/>
    <numFmt numFmtId="169" formatCode="_(* #,##0_);_(* \(#,##0\);_(* &quot;-&quot;??_);_(@_)"/>
  </numFmts>
  <fonts count="39" x14ac:knownFonts="1">
    <font>
      <sz val="11"/>
      <color theme="1"/>
      <name val="Calibri"/>
      <family val="2"/>
      <scheme val="minor"/>
    </font>
    <font>
      <b/>
      <sz val="16"/>
      <color theme="1"/>
      <name val="Arial Narrow"/>
      <family val="2"/>
    </font>
    <font>
      <b/>
      <sz val="12"/>
      <color theme="1"/>
      <name val="Arial Narrow"/>
      <family val="2"/>
    </font>
    <font>
      <i/>
      <sz val="10"/>
      <color theme="1"/>
      <name val="Arial Narrow"/>
      <family val="2"/>
    </font>
    <font>
      <sz val="10"/>
      <color theme="1"/>
      <name val="Arial Narrow"/>
      <family val="2"/>
    </font>
    <font>
      <b/>
      <sz val="11"/>
      <color theme="1"/>
      <name val="Arial Narrow"/>
      <family val="2"/>
    </font>
    <font>
      <sz val="11"/>
      <color theme="1"/>
      <name val="Calibri"/>
      <family val="2"/>
      <scheme val="minor"/>
    </font>
    <font>
      <sz val="11"/>
      <color rgb="FFFF0000"/>
      <name val="Calibri"/>
      <family val="2"/>
      <scheme val="minor"/>
    </font>
    <font>
      <b/>
      <sz val="20"/>
      <color theme="0"/>
      <name val="Arial Narrow"/>
      <family val="2"/>
    </font>
    <font>
      <b/>
      <sz val="20"/>
      <color theme="0"/>
      <name val="Calibri"/>
      <family val="2"/>
      <scheme val="minor"/>
    </font>
    <font>
      <sz val="11"/>
      <color rgb="FFFF0000"/>
      <name val="Arial Narrow"/>
      <family val="2"/>
    </font>
    <font>
      <b/>
      <vertAlign val="superscript"/>
      <sz val="11"/>
      <color theme="1"/>
      <name val="Arial Narrow"/>
      <family val="2"/>
    </font>
    <font>
      <vertAlign val="superscript"/>
      <sz val="10"/>
      <color theme="1"/>
      <name val="Arial Narrow"/>
      <family val="2"/>
    </font>
    <font>
      <b/>
      <sz val="12"/>
      <name val="Arial Narrow"/>
      <family val="2"/>
    </font>
    <font>
      <b/>
      <sz val="11"/>
      <name val="Calibri"/>
      <family val="2"/>
      <scheme val="minor"/>
    </font>
    <font>
      <sz val="11"/>
      <name val="Calibri"/>
      <family val="2"/>
      <scheme val="minor"/>
    </font>
    <font>
      <b/>
      <sz val="11"/>
      <color theme="1"/>
      <name val="Calibri"/>
      <family val="2"/>
      <scheme val="minor"/>
    </font>
    <font>
      <b/>
      <sz val="10"/>
      <color theme="1"/>
      <name val="Arial Narrow"/>
      <family val="2"/>
    </font>
    <font>
      <sz val="20"/>
      <color theme="1"/>
      <name val="Calibri"/>
      <family val="2"/>
      <scheme val="minor"/>
    </font>
    <font>
      <b/>
      <sz val="13"/>
      <color theme="1"/>
      <name val="Calibri"/>
      <family val="2"/>
      <scheme val="minor"/>
    </font>
    <font>
      <b/>
      <sz val="11"/>
      <color rgb="FF000000"/>
      <name val="Arial Narrow"/>
      <family val="2"/>
    </font>
    <font>
      <sz val="11"/>
      <color theme="0"/>
      <name val="Calibri"/>
      <family val="2"/>
      <scheme val="minor"/>
    </font>
    <font>
      <u/>
      <sz val="11"/>
      <color theme="10"/>
      <name val="Calibri"/>
      <family val="2"/>
      <scheme val="minor"/>
    </font>
    <font>
      <sz val="12"/>
      <color theme="1"/>
      <name val="Arial Narrow"/>
      <family val="2"/>
    </font>
    <font>
      <i/>
      <sz val="10"/>
      <name val="Arial Narrow"/>
      <family val="2"/>
    </font>
    <font>
      <sz val="10"/>
      <name val="Calibri"/>
      <family val="2"/>
      <scheme val="minor"/>
    </font>
    <font>
      <i/>
      <sz val="11"/>
      <name val="Arial Narrow"/>
      <family val="2"/>
    </font>
    <font>
      <b/>
      <sz val="11"/>
      <name val="Arial Narrow"/>
      <family val="2"/>
    </font>
    <font>
      <sz val="10"/>
      <color theme="1"/>
      <name val="Arial"/>
      <family val="2"/>
    </font>
    <font>
      <i/>
      <sz val="11"/>
      <color rgb="FFFF0000"/>
      <name val="Calibri"/>
      <family val="2"/>
      <scheme val="minor"/>
    </font>
    <font>
      <i/>
      <u/>
      <sz val="11"/>
      <color rgb="FFFF0000"/>
      <name val="Calibri"/>
      <family val="2"/>
      <scheme val="minor"/>
    </font>
    <font>
      <u/>
      <sz val="11"/>
      <color rgb="FFFF0000"/>
      <name val="Calibri"/>
      <family val="2"/>
      <scheme val="minor"/>
    </font>
    <font>
      <b/>
      <sz val="12"/>
      <color rgb="FFFF0000"/>
      <name val="Calibri"/>
      <family val="2"/>
      <scheme val="minor"/>
    </font>
    <font>
      <b/>
      <sz val="11"/>
      <color rgb="FFFF0000"/>
      <name val="Calibri"/>
      <family val="2"/>
      <scheme val="minor"/>
    </font>
    <font>
      <b/>
      <vertAlign val="superscript"/>
      <sz val="12"/>
      <color theme="1"/>
      <name val="Arial Narrow"/>
      <family val="2"/>
    </font>
    <font>
      <sz val="10"/>
      <name val="Arial Narrow"/>
      <family val="2"/>
    </font>
    <font>
      <sz val="11"/>
      <name val="Arial Narrow"/>
      <family val="2"/>
    </font>
    <font>
      <sz val="8"/>
      <color rgb="FF000000"/>
      <name val="Tahoma"/>
      <family val="2"/>
    </font>
    <font>
      <i/>
      <sz val="11"/>
      <color theme="1"/>
      <name val="Calibri"/>
      <family val="2"/>
      <scheme val="minor"/>
    </font>
  </fonts>
  <fills count="8">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thin">
        <color theme="0"/>
      </right>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right style="medium">
        <color indexed="64"/>
      </right>
      <top/>
      <bottom style="medium">
        <color indexed="64"/>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style="thin">
        <color theme="0"/>
      </right>
      <top style="thin">
        <color theme="0"/>
      </top>
      <bottom/>
      <diagonal/>
    </border>
    <border>
      <left style="thin">
        <color theme="0"/>
      </left>
      <right style="medium">
        <color indexed="64"/>
      </right>
      <top style="thin">
        <color theme="0"/>
      </top>
      <bottom style="medium">
        <color indexed="64"/>
      </bottom>
      <diagonal/>
    </border>
    <border>
      <left style="medium">
        <color indexed="64"/>
      </left>
      <right/>
      <top style="thin">
        <color theme="0"/>
      </top>
      <bottom style="medium">
        <color indexed="64"/>
      </bottom>
      <diagonal/>
    </border>
    <border>
      <left style="thin">
        <color theme="0"/>
      </left>
      <right/>
      <top style="thin">
        <color theme="0"/>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theme="0"/>
      </top>
      <bottom/>
      <diagonal/>
    </border>
    <border>
      <left style="thin">
        <color indexed="64"/>
      </left>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medium">
        <color indexed="64"/>
      </left>
      <right style="thin">
        <color indexed="64"/>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indexed="64"/>
      </left>
      <right style="thin">
        <color indexed="64"/>
      </right>
      <top style="thin">
        <color theme="0"/>
      </top>
      <bottom style="thin">
        <color theme="0"/>
      </bottom>
      <diagonal/>
    </border>
    <border>
      <left/>
      <right style="thin">
        <color indexed="64"/>
      </right>
      <top/>
      <bottom/>
      <diagonal/>
    </border>
    <border>
      <left/>
      <right style="thin">
        <color indexed="64"/>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medium">
        <color indexed="64"/>
      </right>
      <top style="thin">
        <color theme="0"/>
      </top>
      <bottom/>
      <diagonal/>
    </border>
    <border>
      <left style="thin">
        <color indexed="64"/>
      </left>
      <right style="medium">
        <color indexed="64"/>
      </right>
      <top style="thin">
        <color theme="0"/>
      </top>
      <bottom style="thin">
        <color theme="0"/>
      </bottom>
      <diagonal/>
    </border>
    <border>
      <left style="medium">
        <color indexed="64"/>
      </left>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s>
  <cellStyleXfs count="4">
    <xf numFmtId="0" fontId="0" fillId="0" borderId="0"/>
    <xf numFmtId="165" fontId="6" fillId="0" borderId="0" applyFont="0" applyFill="0" applyBorder="0" applyAlignment="0" applyProtection="0"/>
    <xf numFmtId="0" fontId="22" fillId="0" borderId="0" applyNumberFormat="0" applyFill="0" applyBorder="0" applyAlignment="0" applyProtection="0"/>
    <xf numFmtId="0" fontId="28" fillId="0" borderId="0"/>
  </cellStyleXfs>
  <cellXfs count="202">
    <xf numFmtId="0" fontId="0" fillId="0" borderId="0" xfId="0"/>
    <xf numFmtId="0" fontId="0" fillId="0" borderId="0" xfId="0" applyAlignment="1">
      <alignment wrapText="1"/>
    </xf>
    <xf numFmtId="0" fontId="0" fillId="0" borderId="0" xfId="0" applyAlignment="1">
      <alignment vertical="center"/>
    </xf>
    <xf numFmtId="0" fontId="20" fillId="0" borderId="0" xfId="0" applyFont="1"/>
    <xf numFmtId="0" fontId="0" fillId="0" borderId="0" xfId="0" applyAlignment="1">
      <alignment vertical="center" wrapText="1"/>
    </xf>
    <xf numFmtId="0" fontId="19" fillId="0" borderId="0" xfId="0" applyFont="1" applyAlignment="1">
      <alignment vertical="center"/>
    </xf>
    <xf numFmtId="0" fontId="7" fillId="0" borderId="1" xfId="0" applyFont="1" applyBorder="1" applyAlignment="1">
      <alignment wrapText="1"/>
    </xf>
    <xf numFmtId="0" fontId="0" fillId="0" borderId="9" xfId="0" applyBorder="1"/>
    <xf numFmtId="0" fontId="7" fillId="0" borderId="9" xfId="0" applyFont="1" applyBorder="1" applyAlignment="1">
      <alignment wrapText="1"/>
    </xf>
    <xf numFmtId="0" fontId="0" fillId="0" borderId="1" xfId="0" applyBorder="1" applyAlignment="1">
      <alignment horizontal="center" vertical="center"/>
    </xf>
    <xf numFmtId="0" fontId="21" fillId="0" borderId="0" xfId="0" applyFont="1"/>
    <xf numFmtId="0" fontId="0" fillId="0" borderId="1" xfId="0" applyBorder="1" applyAlignment="1">
      <alignment vertical="top" wrapText="1"/>
    </xf>
    <xf numFmtId="0" fontId="19" fillId="0" borderId="0" xfId="0" applyFont="1"/>
    <xf numFmtId="0" fontId="7" fillId="0" borderId="1" xfId="0" applyFont="1" applyBorder="1" applyAlignment="1">
      <alignment vertical="center" wrapText="1"/>
    </xf>
    <xf numFmtId="0" fontId="0" fillId="2" borderId="1" xfId="0" applyFill="1" applyBorder="1" applyAlignment="1">
      <alignment horizontal="left" vertical="center"/>
    </xf>
    <xf numFmtId="14" fontId="0" fillId="2" borderId="1" xfId="0" applyNumberFormat="1" applyFill="1" applyBorder="1" applyAlignment="1">
      <alignment horizontal="left" vertical="center"/>
    </xf>
    <xf numFmtId="0" fontId="0" fillId="0" borderId="0" xfId="0" applyAlignment="1">
      <alignment horizontal="left" vertical="center" wrapText="1"/>
    </xf>
    <xf numFmtId="0" fontId="7" fillId="0" borderId="0" xfId="0" applyFont="1" applyAlignment="1">
      <alignment vertical="center" wrapText="1"/>
    </xf>
    <xf numFmtId="0" fontId="0" fillId="0" borderId="0" xfId="0" applyAlignment="1">
      <alignment horizontal="left" vertical="center"/>
    </xf>
    <xf numFmtId="0" fontId="0" fillId="2" borderId="1" xfId="0" applyFill="1" applyBorder="1" applyAlignment="1">
      <alignment vertical="center"/>
    </xf>
    <xf numFmtId="0" fontId="32" fillId="0" borderId="0" xfId="0" applyFont="1" applyAlignment="1">
      <alignment vertical="center"/>
    </xf>
    <xf numFmtId="0" fontId="33" fillId="0" borderId="0" xfId="0" applyFont="1" applyAlignment="1">
      <alignment vertical="center"/>
    </xf>
    <xf numFmtId="0" fontId="32" fillId="0" borderId="0" xfId="0" applyFont="1" applyAlignment="1">
      <alignment horizontal="left" vertical="top" wrapText="1"/>
    </xf>
    <xf numFmtId="0" fontId="7" fillId="0" borderId="1" xfId="0" applyFont="1" applyBorder="1" applyAlignment="1">
      <alignment horizontal="left" vertical="center" wrapText="1"/>
    </xf>
    <xf numFmtId="0" fontId="19" fillId="0" borderId="0" xfId="0" applyFont="1" applyAlignment="1">
      <alignment horizontal="left" vertical="center"/>
    </xf>
    <xf numFmtId="0" fontId="29" fillId="0" borderId="0" xfId="0" applyFont="1" applyAlignment="1">
      <alignment horizontal="left" vertical="center" wrapText="1"/>
    </xf>
    <xf numFmtId="0" fontId="0" fillId="0" borderId="13" xfId="0" applyBorder="1"/>
    <xf numFmtId="14" fontId="0" fillId="2" borderId="1" xfId="0" applyNumberFormat="1" applyFill="1" applyBorder="1" applyAlignment="1">
      <alignment vertical="center"/>
    </xf>
    <xf numFmtId="0" fontId="15" fillId="2" borderId="1" xfId="0" applyFont="1" applyFill="1" applyBorder="1" applyAlignment="1">
      <alignment horizontal="left" vertical="center"/>
    </xf>
    <xf numFmtId="14" fontId="15" fillId="2" borderId="1" xfId="0" applyNumberFormat="1" applyFont="1" applyFill="1" applyBorder="1" applyAlignment="1">
      <alignment horizontal="left" vertical="center"/>
    </xf>
    <xf numFmtId="0" fontId="15" fillId="2" borderId="11" xfId="0" applyFont="1" applyFill="1" applyBorder="1" applyAlignment="1">
      <alignment horizontal="left" vertical="center"/>
    </xf>
    <xf numFmtId="0" fontId="15" fillId="2" borderId="1" xfId="2" applyFont="1" applyFill="1" applyBorder="1" applyAlignment="1">
      <alignment horizontal="left" vertical="center"/>
    </xf>
    <xf numFmtId="14" fontId="15" fillId="2" borderId="1" xfId="2" applyNumberFormat="1" applyFont="1" applyFill="1" applyBorder="1" applyAlignment="1">
      <alignment horizontal="left" vertical="center"/>
    </xf>
    <xf numFmtId="0" fontId="18" fillId="6" borderId="0" xfId="0" applyFont="1" applyFill="1" applyAlignment="1">
      <alignment vertical="center"/>
    </xf>
    <xf numFmtId="0" fontId="0" fillId="6" borderId="0" xfId="0" applyFill="1"/>
    <xf numFmtId="0" fontId="0" fillId="6" borderId="0" xfId="0" applyFill="1" applyAlignment="1">
      <alignment wrapText="1"/>
    </xf>
    <xf numFmtId="0" fontId="0" fillId="0" borderId="0" xfId="0" applyProtection="1">
      <protection locked="0"/>
    </xf>
    <xf numFmtId="0" fontId="21" fillId="5" borderId="0" xfId="0" applyFont="1" applyFill="1" applyProtection="1">
      <protection locked="0"/>
    </xf>
    <xf numFmtId="0" fontId="0" fillId="0" borderId="6" xfId="0" applyBorder="1" applyProtection="1">
      <protection locked="0"/>
    </xf>
    <xf numFmtId="0" fontId="0" fillId="0" borderId="6" xfId="0" applyBorder="1" applyAlignment="1" applyProtection="1">
      <alignment vertical="center"/>
      <protection locked="0"/>
    </xf>
    <xf numFmtId="0" fontId="0" fillId="0" borderId="0" xfId="0" applyAlignment="1" applyProtection="1">
      <alignment vertical="center"/>
      <protection locked="0"/>
    </xf>
    <xf numFmtId="0" fontId="20" fillId="0" borderId="0" xfId="0" applyFont="1" applyAlignment="1" applyProtection="1">
      <alignment horizontal="left" vertical="center"/>
      <protection locked="0"/>
    </xf>
    <xf numFmtId="0" fontId="0" fillId="0" borderId="19" xfId="0" applyBorder="1" applyProtection="1">
      <protection locked="0"/>
    </xf>
    <xf numFmtId="0" fontId="15" fillId="0" borderId="0" xfId="0" applyFont="1" applyProtection="1">
      <protection locked="0"/>
    </xf>
    <xf numFmtId="0" fontId="2" fillId="3" borderId="17" xfId="0" applyFont="1" applyFill="1" applyBorder="1" applyAlignment="1">
      <alignment vertical="center" wrapText="1"/>
    </xf>
    <xf numFmtId="0" fontId="13" fillId="3" borderId="14" xfId="0" applyFont="1" applyFill="1" applyBorder="1" applyAlignment="1">
      <alignment horizontal="right" vertical="center"/>
    </xf>
    <xf numFmtId="14" fontId="35" fillId="0" borderId="14" xfId="0" applyNumberFormat="1" applyFont="1" applyBorder="1" applyAlignment="1">
      <alignment horizontal="center" vertical="center" wrapText="1"/>
    </xf>
    <xf numFmtId="0" fontId="13" fillId="3" borderId="14" xfId="0" applyFont="1" applyFill="1" applyBorder="1" applyAlignment="1">
      <alignment horizontal="center" vertical="center" wrapText="1"/>
    </xf>
    <xf numFmtId="0" fontId="16" fillId="3" borderId="17" xfId="0" applyFont="1" applyFill="1" applyBorder="1" applyAlignment="1">
      <alignment vertical="center"/>
    </xf>
    <xf numFmtId="0" fontId="15" fillId="0" borderId="14" xfId="0" applyFont="1" applyBorder="1" applyAlignment="1">
      <alignment vertical="center"/>
    </xf>
    <xf numFmtId="0" fontId="0" fillId="0" borderId="17" xfId="0" applyBorder="1"/>
    <xf numFmtId="0" fontId="15" fillId="0" borderId="14" xfId="0" applyFont="1" applyBorder="1"/>
    <xf numFmtId="0" fontId="3" fillId="0" borderId="17" xfId="0" applyFont="1" applyBorder="1" applyAlignment="1">
      <alignment horizontal="left" vertical="top" wrapText="1"/>
    </xf>
    <xf numFmtId="0" fontId="24" fillId="0" borderId="14" xfId="0" applyFont="1" applyBorder="1" applyAlignment="1">
      <alignment horizontal="left" vertical="top" wrapText="1"/>
    </xf>
    <xf numFmtId="0" fontId="5" fillId="3" borderId="17" xfId="0" applyFont="1" applyFill="1" applyBorder="1" applyAlignment="1">
      <alignment vertical="center" wrapText="1"/>
    </xf>
    <xf numFmtId="0" fontId="5" fillId="3" borderId="53" xfId="0" applyFont="1" applyFill="1" applyBorder="1" applyAlignment="1">
      <alignment vertical="center" wrapText="1"/>
    </xf>
    <xf numFmtId="0" fontId="21" fillId="0" borderId="0" xfId="0" applyFont="1" applyProtection="1">
      <protection locked="0"/>
    </xf>
    <xf numFmtId="0" fontId="5" fillId="0" borderId="18"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167" fontId="4" fillId="0" borderId="15" xfId="1" applyNumberFormat="1" applyFont="1" applyBorder="1" applyAlignment="1" applyProtection="1">
      <alignment horizontal="center" vertical="center" wrapText="1"/>
      <protection locked="0"/>
    </xf>
    <xf numFmtId="167" fontId="4" fillId="0" borderId="15" xfId="1" applyNumberFormat="1" applyFont="1" applyBorder="1" applyAlignment="1" applyProtection="1">
      <alignment vertical="center" wrapText="1"/>
      <protection locked="0"/>
    </xf>
    <xf numFmtId="168" fontId="17" fillId="0" borderId="15" xfId="1" applyNumberFormat="1" applyFont="1" applyBorder="1" applyAlignment="1" applyProtection="1">
      <alignment vertical="center" wrapText="1"/>
      <protection locked="0"/>
    </xf>
    <xf numFmtId="0" fontId="4" fillId="0" borderId="17"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167" fontId="4" fillId="0" borderId="14" xfId="1" applyNumberFormat="1" applyFont="1" applyBorder="1" applyAlignment="1" applyProtection="1">
      <alignment horizontal="center" vertical="center" wrapText="1"/>
      <protection locked="0"/>
    </xf>
    <xf numFmtId="167" fontId="4" fillId="0" borderId="14" xfId="1" applyNumberFormat="1" applyFont="1" applyBorder="1" applyAlignment="1" applyProtection="1">
      <alignment vertical="center" wrapText="1"/>
      <protection locked="0"/>
    </xf>
    <xf numFmtId="168" fontId="17" fillId="0" borderId="14" xfId="1" applyNumberFormat="1" applyFont="1" applyBorder="1" applyAlignment="1" applyProtection="1">
      <alignment vertical="center" wrapText="1"/>
      <protection locked="0"/>
    </xf>
    <xf numFmtId="0" fontId="4" fillId="0" borderId="18" xfId="0" applyFont="1" applyBorder="1" applyAlignment="1" applyProtection="1">
      <alignment vertical="center" wrapText="1"/>
      <protection locked="0"/>
    </xf>
    <xf numFmtId="167" fontId="4" fillId="0" borderId="27" xfId="1" applyNumberFormat="1" applyFont="1" applyBorder="1" applyAlignment="1" applyProtection="1">
      <alignment vertical="center" wrapText="1"/>
      <protection locked="0"/>
    </xf>
    <xf numFmtId="167" fontId="4" fillId="0" borderId="23" xfId="1" applyNumberFormat="1" applyFont="1" applyBorder="1" applyAlignment="1" applyProtection="1">
      <alignment vertical="center" wrapText="1"/>
      <protection locked="0"/>
    </xf>
    <xf numFmtId="167" fontId="4" fillId="0" borderId="24" xfId="1" applyNumberFormat="1" applyFont="1" applyBorder="1" applyAlignment="1" applyProtection="1">
      <alignment vertical="center" wrapText="1"/>
      <protection locked="0"/>
    </xf>
    <xf numFmtId="0" fontId="2" fillId="7" borderId="29" xfId="0" applyFont="1" applyFill="1" applyBorder="1" applyAlignment="1" applyProtection="1">
      <alignment vertical="center" wrapText="1"/>
      <protection locked="0"/>
    </xf>
    <xf numFmtId="0" fontId="4" fillId="0" borderId="0" xfId="0" applyFont="1" applyAlignment="1" applyProtection="1">
      <alignment vertical="center" wrapText="1"/>
      <protection locked="0"/>
    </xf>
    <xf numFmtId="0" fontId="4" fillId="0" borderId="0" xfId="0" applyFont="1" applyAlignment="1" applyProtection="1">
      <alignment horizontal="center" vertical="center" wrapText="1"/>
      <protection locked="0"/>
    </xf>
    <xf numFmtId="164" fontId="4" fillId="0" borderId="0" xfId="0" applyNumberFormat="1" applyFont="1" applyAlignment="1" applyProtection="1">
      <alignment vertical="center" wrapText="1"/>
      <protection locked="0"/>
    </xf>
    <xf numFmtId="166" fontId="4" fillId="0" borderId="0" xfId="0" applyNumberFormat="1" applyFont="1" applyAlignment="1" applyProtection="1">
      <alignment vertical="center" wrapText="1"/>
      <protection locked="0"/>
    </xf>
    <xf numFmtId="0" fontId="4" fillId="0" borderId="0" xfId="0" applyFont="1" applyAlignment="1" applyProtection="1">
      <alignment wrapText="1"/>
      <protection locked="0"/>
    </xf>
    <xf numFmtId="0" fontId="2" fillId="7" borderId="17" xfId="0" applyFont="1" applyFill="1" applyBorder="1" applyAlignment="1">
      <alignment vertical="center" wrapText="1"/>
    </xf>
    <xf numFmtId="0" fontId="13" fillId="7" borderId="32" xfId="0" applyFont="1" applyFill="1" applyBorder="1" applyAlignment="1">
      <alignment horizontal="right" vertical="center"/>
    </xf>
    <xf numFmtId="14" fontId="35" fillId="0" borderId="31" xfId="0" applyNumberFormat="1" applyFont="1" applyBorder="1" applyAlignment="1">
      <alignment horizontal="center" vertical="center" wrapText="1"/>
    </xf>
    <xf numFmtId="0" fontId="13" fillId="7" borderId="31" xfId="0" applyFont="1" applyFill="1" applyBorder="1" applyAlignment="1">
      <alignment horizontal="right" vertical="center"/>
    </xf>
    <xf numFmtId="0" fontId="15" fillId="0" borderId="0" xfId="0" applyFont="1"/>
    <xf numFmtId="0" fontId="15" fillId="0" borderId="31" xfId="0" applyFont="1" applyBorder="1"/>
    <xf numFmtId="0" fontId="15" fillId="0" borderId="39" xfId="0" applyFont="1" applyBorder="1"/>
    <xf numFmtId="0" fontId="15" fillId="0" borderId="41" xfId="0" applyFont="1" applyBorder="1"/>
    <xf numFmtId="0" fontId="15" fillId="0" borderId="6" xfId="0" applyFont="1" applyBorder="1"/>
    <xf numFmtId="0" fontId="13" fillId="7" borderId="46" xfId="0" applyFont="1" applyFill="1" applyBorder="1" applyAlignment="1">
      <alignment vertical="center" wrapText="1"/>
    </xf>
    <xf numFmtId="0" fontId="13" fillId="0" borderId="45" xfId="0" applyFont="1" applyBorder="1" applyAlignment="1">
      <alignment vertical="center" wrapText="1"/>
    </xf>
    <xf numFmtId="0" fontId="15" fillId="0" borderId="0" xfId="0" applyFont="1" applyAlignment="1">
      <alignment horizontal="center" vertical="center" wrapText="1"/>
    </xf>
    <xf numFmtId="0" fontId="2" fillId="7" borderId="27" xfId="0" applyFont="1" applyFill="1" applyBorder="1" applyAlignment="1">
      <alignment vertical="center" wrapText="1"/>
    </xf>
    <xf numFmtId="0" fontId="13" fillId="0" borderId="23" xfId="0" applyFont="1" applyBorder="1" applyAlignment="1">
      <alignment horizontal="left" vertical="center" wrapText="1"/>
    </xf>
    <xf numFmtId="0" fontId="15" fillId="0" borderId="40"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47" xfId="0" applyFont="1" applyBorder="1"/>
    <xf numFmtId="3" fontId="5" fillId="0" borderId="14" xfId="0" applyNumberFormat="1" applyFont="1" applyBorder="1" applyAlignment="1" applyProtection="1">
      <alignment horizontal="center" vertical="center" wrapText="1"/>
      <protection locked="0"/>
    </xf>
    <xf numFmtId="0" fontId="2" fillId="7" borderId="53" xfId="0" applyFont="1" applyFill="1" applyBorder="1" applyAlignment="1" applyProtection="1">
      <alignment vertical="center" wrapText="1"/>
      <protection locked="0"/>
    </xf>
    <xf numFmtId="0" fontId="2" fillId="7" borderId="14" xfId="0" applyFont="1" applyFill="1" applyBorder="1" applyAlignment="1">
      <alignment horizontal="right" vertical="center"/>
    </xf>
    <xf numFmtId="0" fontId="0" fillId="0" borderId="14" xfId="0" applyBorder="1"/>
    <xf numFmtId="0" fontId="0" fillId="0" borderId="18" xfId="0" applyBorder="1"/>
    <xf numFmtId="0" fontId="13" fillId="7" borderId="17" xfId="0" applyFont="1" applyFill="1" applyBorder="1" applyAlignment="1">
      <alignment vertical="center" wrapText="1"/>
    </xf>
    <xf numFmtId="0" fontId="13" fillId="7" borderId="14" xfId="0" applyFont="1" applyFill="1" applyBorder="1" applyAlignment="1">
      <alignment vertical="center" wrapText="1"/>
    </xf>
    <xf numFmtId="0" fontId="13" fillId="0" borderId="14" xfId="0" applyFont="1" applyBorder="1" applyAlignment="1">
      <alignment vertical="center" wrapText="1"/>
    </xf>
    <xf numFmtId="0" fontId="0" fillId="0" borderId="14" xfId="0" applyBorder="1" applyAlignment="1">
      <alignment horizontal="center" vertical="center" wrapText="1"/>
    </xf>
    <xf numFmtId="0" fontId="0" fillId="0" borderId="18" xfId="0" applyBorder="1" applyAlignment="1">
      <alignment horizontal="center" vertical="center" wrapText="1"/>
    </xf>
    <xf numFmtId="0" fontId="13" fillId="0" borderId="14" xfId="0" applyFont="1" applyBorder="1" applyAlignment="1">
      <alignment horizontal="left" vertical="center" wrapText="1"/>
    </xf>
    <xf numFmtId="0" fontId="5" fillId="0" borderId="4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14" xfId="0" applyFont="1" applyBorder="1" applyAlignment="1">
      <alignment horizontal="center" vertical="center" wrapText="1"/>
    </xf>
    <xf numFmtId="164" fontId="5" fillId="0" borderId="14" xfId="0" applyNumberFormat="1" applyFont="1" applyBorder="1" applyAlignment="1">
      <alignment horizontal="center" vertical="center" wrapText="1"/>
    </xf>
    <xf numFmtId="0" fontId="5" fillId="0" borderId="32" xfId="0" applyFont="1" applyBorder="1" applyAlignment="1">
      <alignment horizontal="center" vertical="center" wrapText="1"/>
    </xf>
    <xf numFmtId="164" fontId="5" fillId="0" borderId="31" xfId="0" applyNumberFormat="1" applyFont="1" applyBorder="1" applyAlignment="1">
      <alignment horizontal="center" vertical="center" wrapText="1"/>
    </xf>
    <xf numFmtId="0" fontId="5" fillId="0" borderId="18" xfId="0" applyFont="1" applyBorder="1" applyAlignment="1">
      <alignment horizontal="center" vertical="center" wrapText="1"/>
    </xf>
    <xf numFmtId="0" fontId="5" fillId="0" borderId="17" xfId="0" applyFont="1" applyBorder="1" applyAlignment="1">
      <alignment horizontal="center" vertical="center" wrapText="1"/>
    </xf>
    <xf numFmtId="167" fontId="4" fillId="0" borderId="14" xfId="0" applyNumberFormat="1" applyFont="1" applyBorder="1" applyAlignment="1" applyProtection="1">
      <alignment horizontal="center" vertical="center" wrapText="1"/>
      <protection locked="0"/>
    </xf>
    <xf numFmtId="0" fontId="38" fillId="0" borderId="0" xfId="0" applyFont="1" applyProtection="1">
      <protection locked="0"/>
    </xf>
    <xf numFmtId="165" fontId="15" fillId="2" borderId="1" xfId="1" applyFont="1" applyFill="1" applyBorder="1" applyAlignment="1">
      <alignment horizontal="left" vertical="center" wrapText="1"/>
    </xf>
    <xf numFmtId="169" fontId="28" fillId="0" borderId="0" xfId="0" applyNumberFormat="1" applyFont="1" applyAlignment="1" applyProtection="1">
      <alignment horizontal="left" vertical="top"/>
      <protection locked="0"/>
    </xf>
    <xf numFmtId="0" fontId="32" fillId="0" borderId="0" xfId="0" applyFont="1" applyAlignment="1">
      <alignment horizontal="left"/>
    </xf>
    <xf numFmtId="0" fontId="19" fillId="0" borderId="0" xfId="0" applyFont="1" applyAlignment="1">
      <alignment horizontal="left"/>
    </xf>
    <xf numFmtId="0" fontId="19" fillId="0" borderId="0" xfId="0" applyFont="1" applyAlignment="1">
      <alignment horizontal="left" vertical="center"/>
    </xf>
    <xf numFmtId="0" fontId="0" fillId="0" borderId="1" xfId="0" applyBorder="1" applyAlignment="1">
      <alignment horizontal="left" vertical="center" wrapText="1"/>
    </xf>
    <xf numFmtId="0" fontId="0" fillId="0" borderId="7"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29" fillId="0" borderId="0" xfId="0" applyFont="1" applyAlignment="1">
      <alignment horizontal="left" vertical="center" wrapText="1"/>
    </xf>
    <xf numFmtId="0" fontId="0" fillId="0" borderId="1" xfId="0" applyBorder="1" applyAlignment="1">
      <alignment horizontal="left" vertical="center"/>
    </xf>
    <xf numFmtId="0" fontId="32" fillId="0" borderId="0" xfId="0" applyFont="1" applyAlignment="1">
      <alignment horizontal="left" vertical="top"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top"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10" fillId="0" borderId="4" xfId="0" applyFont="1" applyBorder="1" applyAlignment="1" applyProtection="1">
      <alignment wrapText="1"/>
      <protection locked="0"/>
    </xf>
    <xf numFmtId="0" fontId="10" fillId="0" borderId="6" xfId="0" applyFont="1" applyBorder="1" applyAlignment="1" applyProtection="1">
      <alignment wrapText="1"/>
      <protection locked="0"/>
    </xf>
    <xf numFmtId="0" fontId="35" fillId="0" borderId="14" xfId="0" applyFont="1" applyBorder="1" applyAlignment="1">
      <alignment horizontal="center" vertical="center" wrapText="1"/>
    </xf>
    <xf numFmtId="0" fontId="25" fillId="0" borderId="14" xfId="0" applyFont="1" applyBorder="1" applyAlignment="1">
      <alignment horizontal="center"/>
    </xf>
    <xf numFmtId="0" fontId="13" fillId="5" borderId="14" xfId="0" applyFont="1" applyFill="1" applyBorder="1" applyAlignment="1">
      <alignment vertical="center" wrapText="1"/>
    </xf>
    <xf numFmtId="0" fontId="26" fillId="3" borderId="14"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27" fillId="3" borderId="14" xfId="0" applyFont="1" applyFill="1" applyBorder="1" applyAlignment="1">
      <alignment horizontal="center" vertical="center"/>
    </xf>
    <xf numFmtId="0" fontId="27" fillId="3" borderId="54" xfId="0" applyFont="1" applyFill="1" applyBorder="1" applyAlignment="1">
      <alignment horizontal="center" vertical="center"/>
    </xf>
    <xf numFmtId="0" fontId="27" fillId="0" borderId="14" xfId="0" applyFont="1" applyBorder="1" applyAlignment="1">
      <alignment horizontal="center" vertical="center"/>
    </xf>
    <xf numFmtId="0" fontId="27" fillId="0" borderId="54" xfId="0" applyFont="1" applyBorder="1" applyAlignment="1">
      <alignment horizontal="center" vertical="center" wrapText="1"/>
    </xf>
    <xf numFmtId="14" fontId="26" fillId="0" borderId="14" xfId="0" applyNumberFormat="1" applyFont="1" applyBorder="1" applyAlignment="1">
      <alignment horizontal="center" vertical="center" wrapText="1"/>
    </xf>
    <xf numFmtId="14" fontId="26" fillId="0" borderId="54" xfId="0" applyNumberFormat="1" applyFont="1" applyBorder="1" applyAlignment="1">
      <alignment horizontal="center" vertical="center" wrapText="1"/>
    </xf>
    <xf numFmtId="0" fontId="8" fillId="4" borderId="50" xfId="0" applyFont="1" applyFill="1" applyBorder="1" applyAlignment="1">
      <alignment horizontal="center" vertical="center" wrapText="1"/>
    </xf>
    <xf numFmtId="0" fontId="9" fillId="4" borderId="51" xfId="0" applyFont="1" applyFill="1" applyBorder="1" applyAlignment="1">
      <alignment horizontal="center" vertical="center" wrapText="1"/>
    </xf>
    <xf numFmtId="0" fontId="3" fillId="3" borderId="17"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0" fillId="3" borderId="17" xfId="0" applyFill="1" applyBorder="1" applyAlignment="1">
      <alignment horizontal="left" vertical="center" wrapText="1"/>
    </xf>
    <xf numFmtId="0" fontId="0" fillId="3" borderId="14" xfId="0" applyFill="1" applyBorder="1" applyAlignment="1">
      <alignment horizontal="left" vertical="center" wrapText="1"/>
    </xf>
    <xf numFmtId="0" fontId="14" fillId="0" borderId="17" xfId="0" applyFont="1" applyBorder="1" applyAlignment="1">
      <alignment horizontal="left" vertical="center" wrapText="1"/>
    </xf>
    <xf numFmtId="0" fontId="14" fillId="0" borderId="14" xfId="0" applyFont="1" applyBorder="1" applyAlignment="1">
      <alignment horizontal="left" vertical="center" wrapText="1"/>
    </xf>
    <xf numFmtId="0" fontId="2" fillId="3" borderId="17" xfId="0" applyFont="1" applyFill="1" applyBorder="1" applyAlignment="1">
      <alignment vertical="center" wrapText="1"/>
    </xf>
    <xf numFmtId="0" fontId="35" fillId="0" borderId="14" xfId="0" applyFont="1" applyBorder="1" applyAlignment="1">
      <alignment vertical="center" wrapText="1"/>
    </xf>
    <xf numFmtId="0" fontId="2" fillId="0" borderId="17" xfId="0" applyFont="1" applyBorder="1" applyAlignment="1">
      <alignment horizontal="center" vertical="center" wrapText="1"/>
    </xf>
    <xf numFmtId="0" fontId="2" fillId="0" borderId="14" xfId="0" applyFont="1" applyBorder="1" applyAlignment="1">
      <alignment horizontal="center" vertical="center" wrapText="1"/>
    </xf>
    <xf numFmtId="0" fontId="4" fillId="0" borderId="0" xfId="0" applyFont="1" applyAlignment="1" applyProtection="1">
      <alignment horizontal="left" vertical="center"/>
      <protection locked="0"/>
    </xf>
    <xf numFmtId="0" fontId="4" fillId="0" borderId="0" xfId="0" applyFont="1" applyAlignment="1" applyProtection="1">
      <alignment horizontal="left" vertical="center" wrapText="1"/>
      <protection locked="0"/>
    </xf>
    <xf numFmtId="0" fontId="4" fillId="0" borderId="30"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1" fillId="2" borderId="38"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48"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6"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36" fillId="0" borderId="43"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2" xfId="0" applyFont="1" applyBorder="1" applyAlignment="1">
      <alignment horizontal="center" vertical="center" wrapText="1"/>
    </xf>
    <xf numFmtId="0" fontId="35" fillId="0" borderId="37" xfId="0" applyFont="1" applyBorder="1" applyAlignment="1">
      <alignment horizontal="center" vertical="center" wrapText="1"/>
    </xf>
    <xf numFmtId="0" fontId="25" fillId="0" borderId="34" xfId="0" applyFont="1" applyBorder="1" applyAlignment="1">
      <alignment horizontal="center"/>
    </xf>
    <xf numFmtId="0" fontId="25" fillId="0" borderId="36" xfId="0" applyFont="1" applyBorder="1" applyAlignment="1">
      <alignment horizontal="center"/>
    </xf>
    <xf numFmtId="0" fontId="36" fillId="0" borderId="44" xfId="0" applyFont="1" applyBorder="1" applyAlignment="1">
      <alignment horizontal="center" vertical="center" wrapText="1"/>
    </xf>
    <xf numFmtId="0" fontId="36" fillId="0" borderId="42" xfId="0" applyFont="1" applyBorder="1" applyAlignment="1">
      <alignment horizontal="center" vertical="center" wrapText="1"/>
    </xf>
    <xf numFmtId="0" fontId="15" fillId="0" borderId="42" xfId="0" applyFont="1" applyBorder="1" applyAlignment="1">
      <alignment horizontal="center"/>
    </xf>
    <xf numFmtId="0" fontId="15" fillId="0" borderId="35" xfId="0" applyFont="1" applyBorder="1" applyAlignment="1">
      <alignment horizontal="center"/>
    </xf>
    <xf numFmtId="0" fontId="36" fillId="0" borderId="31" xfId="0" applyFont="1" applyBorder="1" applyAlignment="1">
      <alignment horizontal="left" vertical="center"/>
    </xf>
    <xf numFmtId="0" fontId="36" fillId="0" borderId="33" xfId="0" applyFont="1" applyBorder="1" applyAlignment="1">
      <alignment horizontal="left" vertical="center"/>
    </xf>
    <xf numFmtId="0" fontId="36" fillId="0" borderId="0" xfId="0" applyFont="1" applyAlignment="1">
      <alignment horizontal="center" vertical="center" wrapText="1"/>
    </xf>
    <xf numFmtId="0" fontId="36" fillId="0" borderId="39" xfId="0" applyFont="1" applyBorder="1" applyAlignment="1">
      <alignment horizontal="center" vertical="center" wrapText="1"/>
    </xf>
    <xf numFmtId="0" fontId="4" fillId="0" borderId="54" xfId="0" applyFont="1" applyBorder="1" applyAlignment="1" applyProtection="1">
      <alignment horizontal="center" vertical="center" wrapText="1"/>
      <protection locked="0"/>
    </xf>
    <xf numFmtId="0" fontId="4" fillId="0" borderId="28" xfId="0" applyFont="1" applyBorder="1" applyAlignment="1" applyProtection="1">
      <alignment horizontal="center" vertical="center" wrapText="1"/>
      <protection locked="0"/>
    </xf>
    <xf numFmtId="0" fontId="1" fillId="2" borderId="17"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36" fillId="0" borderId="14" xfId="0" applyFont="1" applyBorder="1" applyAlignment="1">
      <alignment horizontal="center" vertical="center" wrapText="1"/>
    </xf>
    <xf numFmtId="0" fontId="8" fillId="4" borderId="51" xfId="0" applyFont="1" applyFill="1" applyBorder="1" applyAlignment="1">
      <alignment horizontal="center" vertical="center" wrapText="1"/>
    </xf>
    <xf numFmtId="0" fontId="8" fillId="4" borderId="52"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15" fillId="0" borderId="14" xfId="0" applyFont="1" applyBorder="1" applyAlignment="1">
      <alignment horizontal="center"/>
    </xf>
    <xf numFmtId="0" fontId="36" fillId="0" borderId="14" xfId="0" applyFont="1" applyBorder="1" applyAlignment="1">
      <alignment horizontal="left" vertical="center"/>
    </xf>
  </cellXfs>
  <cellStyles count="4">
    <cellStyle name="Comma" xfId="1" builtinId="3"/>
    <cellStyle name="Hyperlink" xfId="2" builtinId="8"/>
    <cellStyle name="Normal" xfId="0" builtinId="0"/>
    <cellStyle name="Normal 2" xfId="3" xr:uid="{00000000-0005-0000-0000-000003000000}"/>
  </cellStyles>
  <dxfs count="45">
    <dxf>
      <font>
        <color auto="1"/>
      </font>
      <fill>
        <patternFill>
          <bgColor theme="0"/>
        </patternFill>
      </fill>
      <border>
        <bottom/>
      </border>
    </dxf>
    <dxf>
      <fill>
        <patternFill>
          <bgColor theme="0" tint="-4.9989318521683403E-2"/>
        </patternFill>
      </fill>
      <border>
        <left style="thin">
          <color auto="1"/>
        </left>
        <right style="thin">
          <color auto="1"/>
        </right>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border>
        <left/>
        <right/>
        <top style="thin">
          <color auto="1"/>
        </top>
        <bottom/>
        <vertical/>
        <horizontal/>
      </border>
    </dxf>
    <dxf>
      <font>
        <color theme="0"/>
      </font>
    </dxf>
    <dxf>
      <font>
        <color theme="0"/>
      </font>
      <fill>
        <patternFill>
          <bgColor theme="0"/>
        </patternFill>
      </fill>
      <border>
        <left/>
        <right/>
        <top style="thin">
          <color auto="1"/>
        </top>
        <bottom/>
        <vertical/>
        <horizontal/>
      </border>
    </dxf>
    <dxf>
      <border>
        <top style="thin">
          <color auto="1"/>
        </top>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ill>
        <patternFill>
          <bgColor theme="0"/>
        </patternFill>
      </fill>
      <border>
        <left/>
        <right/>
        <top style="thin">
          <color auto="1"/>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style="thin">
          <color auto="1"/>
        </top>
        <bottom/>
        <vertical/>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rgb="FF000000"/>
        <name val="Arial Narrow"/>
        <scheme val="none"/>
      </font>
      <alignment horizontal="general" vertical="center" textRotation="0" wrapText="1" indent="0" justifyLastLine="0" shrinkToFit="0" readingOrder="0"/>
      <protection locked="0" hidden="0"/>
    </dxf>
    <dxf>
      <border>
        <bottom style="thin">
          <color auto="1"/>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protection locked="1" hidden="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protection locked="0" hidden="0"/>
    </dxf>
    <dxf>
      <font>
        <b/>
        <i val="0"/>
        <strike val="0"/>
        <condense val="0"/>
        <extend val="0"/>
        <outline val="0"/>
        <shadow val="0"/>
        <u val="none"/>
        <vertAlign val="baseline"/>
        <sz val="10"/>
        <color theme="1"/>
        <name val="Arial Narrow"/>
        <scheme val="none"/>
      </font>
      <numFmt numFmtId="168" formatCode="#,##0_ ;\-#,##0\ "/>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protection locked="0" hidden="0"/>
    </dxf>
    <dxf>
      <border>
        <bottom style="thin">
          <color theme="0"/>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right/>
        <top/>
        <bottom/>
        <vertical/>
        <horizontal/>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Cover Page - do not edit'!$L$1"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L$1" lockText="1"/>
</file>

<file path=xl/ctrlProps/ctrlProp5.xml><?xml version="1.0" encoding="utf-8"?>
<formControlPr xmlns="http://schemas.microsoft.com/office/spreadsheetml/2009/9/main" objectType="Radio" lockText="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123825</xdr:colOff>
          <xdr:row>22</xdr:row>
          <xdr:rowOff>76200</xdr:rowOff>
        </xdr:from>
        <xdr:to>
          <xdr:col>2</xdr:col>
          <xdr:colOff>1000125</xdr:colOff>
          <xdr:row>22</xdr:row>
          <xdr:rowOff>295275</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123825" y="8220075"/>
              <a:ext cx="2895600" cy="219075"/>
              <a:chOff x="447675" y="5381625"/>
              <a:chExt cx="2743200" cy="219075"/>
            </a:xfrm>
            <a:gradFill>
              <a:gsLst>
                <a:gs pos="0">
                  <a:schemeClr val="accent1">
                    <a:lumMod val="5000"/>
                    <a:lumOff val="95000"/>
                  </a:schemeClr>
                </a:gs>
                <a:gs pos="56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effectLst>
              <a:outerShdw blurRad="50800" dist="38100" dir="2700000" algn="tl" rotWithShape="0">
                <a:prstClr val="black">
                  <a:alpha val="40000"/>
                </a:prstClr>
              </a:outerShdw>
            </a:effectLst>
          </xdr:grpSpPr>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447675" y="5381625"/>
                <a:ext cx="138112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Original Submission</a:t>
                </a:r>
              </a:p>
            </xdr:txBody>
          </xdr:sp>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1914525" y="5381625"/>
                <a:ext cx="1276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Amended Report</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6</xdr:row>
          <xdr:rowOff>95250</xdr:rowOff>
        </xdr:from>
        <xdr:to>
          <xdr:col>12</xdr:col>
          <xdr:colOff>0</xdr:colOff>
          <xdr:row>7</xdr:row>
          <xdr:rowOff>495300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xdr:row>
          <xdr:rowOff>0</xdr:rowOff>
        </xdr:from>
        <xdr:to>
          <xdr:col>4</xdr:col>
          <xdr:colOff>685800</xdr:colOff>
          <xdr:row>4</xdr:row>
          <xdr:rowOff>219075</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Amended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xdr:row>
          <xdr:rowOff>76200</xdr:rowOff>
        </xdr:from>
        <xdr:to>
          <xdr:col>4</xdr:col>
          <xdr:colOff>790575</xdr:colOff>
          <xdr:row>4</xdr:row>
          <xdr:rowOff>38100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Original Submission</a:t>
              </a:r>
            </a:p>
          </xdr:txBody>
        </xdr:sp>
        <xdr:clientData/>
      </xdr:twoCellAnchor>
    </mc:Choice>
    <mc:Fallback/>
  </mc:AlternateContent>
  <xdr:twoCellAnchor editAs="oneCell">
    <xdr:from>
      <xdr:col>6</xdr:col>
      <xdr:colOff>1133475</xdr:colOff>
      <xdr:row>0</xdr:row>
      <xdr:rowOff>38100</xdr:rowOff>
    </xdr:from>
    <xdr:to>
      <xdr:col>7</xdr:col>
      <xdr:colOff>1652153</xdr:colOff>
      <xdr:row>1</xdr:row>
      <xdr:rowOff>57149</xdr:rowOff>
    </xdr:to>
    <xdr:pic>
      <xdr:nvPicPr>
        <xdr:cNvPr id="2" name="Picture 1">
          <a:extLst>
            <a:ext uri="{FF2B5EF4-FFF2-40B4-BE49-F238E27FC236}">
              <a16:creationId xmlns:a16="http://schemas.microsoft.com/office/drawing/2014/main" id="{6E702D9F-6F1B-4691-B804-7D8F5EAA2269}"/>
            </a:ext>
          </a:extLst>
        </xdr:cNvPr>
        <xdr:cNvPicPr>
          <a:picLocks noChangeAspect="1"/>
        </xdr:cNvPicPr>
      </xdr:nvPicPr>
      <xdr:blipFill>
        <a:blip xmlns:r="http://schemas.openxmlformats.org/officeDocument/2006/relationships" r:embed="rId1"/>
        <a:stretch>
          <a:fillRect/>
        </a:stretch>
      </xdr:blipFill>
      <xdr:spPr>
        <a:xfrm>
          <a:off x="8134350" y="38100"/>
          <a:ext cx="1661678" cy="5429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frankli\AppData\Roaming\OpenText\OTEdit\EC_GCDOCS_NRCan\c13096905\V2_ESTMA_XLS_Reporting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Payments by Payee"/>
      <sheetName val="Sheet2"/>
      <sheetName val="Sheet3"/>
      <sheetName val="Payments by Project"/>
    </sheetNames>
    <sheetDataSet>
      <sheetData sheetId="0" refreshError="1"/>
      <sheetData sheetId="1" refreshError="1"/>
      <sheetData sheetId="2" refreshError="1">
        <row r="3">
          <cell r="B3" t="str">
            <v xml:space="preserve">Click to select payment category/
Cliquez pour sélectionner une catégorie </v>
          </cell>
        </row>
        <row r="4">
          <cell r="B4" t="str">
            <v>Bonuses / 
Primes</v>
          </cell>
        </row>
        <row r="5">
          <cell r="B5" t="str">
            <v>Dividends / 
Dividendes</v>
          </cell>
        </row>
        <row r="6">
          <cell r="B6" t="str">
            <v>Fees / Frais</v>
          </cell>
        </row>
        <row r="7">
          <cell r="B7" t="str">
            <v>Infrasructure improvement / Amélioration d'infrastructure</v>
          </cell>
        </row>
        <row r="8">
          <cell r="B8" t="str">
            <v>Productions Entitlements / 
Droits découlant de la production</v>
          </cell>
        </row>
        <row r="9">
          <cell r="B9" t="str">
            <v>Royalties / 
Redevance</v>
          </cell>
        </row>
        <row r="10">
          <cell r="B10" t="str">
            <v>Taxes</v>
          </cell>
        </row>
      </sheetData>
      <sheetData sheetId="3" refreshError="1">
        <row r="1">
          <cell r="D1" t="str">
            <v xml:space="preserve">Click to select a country/
Cliquez pour sélectionner un pays </v>
          </cell>
        </row>
        <row r="2">
          <cell r="D2" t="str">
            <v>Abkhazia</v>
          </cell>
        </row>
        <row r="3">
          <cell r="D3" t="str">
            <v>Afghanistan</v>
          </cell>
        </row>
        <row r="4">
          <cell r="D4" t="str">
            <v>Åland Islands (Finland)</v>
          </cell>
        </row>
        <row r="5">
          <cell r="D5" t="str">
            <v>Albania</v>
          </cell>
        </row>
        <row r="6">
          <cell r="D6" t="str">
            <v>Algeria</v>
          </cell>
        </row>
        <row r="7">
          <cell r="D7" t="str">
            <v>American Samoa (U.S.)</v>
          </cell>
        </row>
        <row r="8">
          <cell r="D8" t="str">
            <v>Andorra</v>
          </cell>
        </row>
        <row r="9">
          <cell r="D9" t="str">
            <v>Angola</v>
          </cell>
        </row>
        <row r="10">
          <cell r="D10" t="str">
            <v>Anguilla (UK)</v>
          </cell>
        </row>
        <row r="11">
          <cell r="D11" t="str">
            <v>Antigua and Barbuda</v>
          </cell>
        </row>
        <row r="12">
          <cell r="D12" t="str">
            <v>Argentina</v>
          </cell>
        </row>
        <row r="13">
          <cell r="D13" t="str">
            <v>Armenia</v>
          </cell>
        </row>
        <row r="14">
          <cell r="D14" t="str">
            <v>Aruba (Netherlands)</v>
          </cell>
        </row>
        <row r="15">
          <cell r="D15" t="str">
            <v>Australia</v>
          </cell>
        </row>
        <row r="16">
          <cell r="D16" t="str">
            <v>Austria</v>
          </cell>
        </row>
        <row r="17">
          <cell r="D17" t="str">
            <v>Azerbaijan</v>
          </cell>
        </row>
        <row r="18">
          <cell r="D18" t="str">
            <v>Bahrain</v>
          </cell>
        </row>
        <row r="19">
          <cell r="D19" t="str">
            <v>Bangladesh</v>
          </cell>
        </row>
        <row r="20">
          <cell r="D20" t="str">
            <v>Barbados</v>
          </cell>
        </row>
        <row r="21">
          <cell r="D21" t="str">
            <v>Belarus</v>
          </cell>
        </row>
        <row r="22">
          <cell r="D22" t="str">
            <v>Belgium</v>
          </cell>
        </row>
        <row r="23">
          <cell r="D23" t="str">
            <v>Belize</v>
          </cell>
        </row>
        <row r="24">
          <cell r="D24" t="str">
            <v>Benin</v>
          </cell>
        </row>
        <row r="25">
          <cell r="D25" t="str">
            <v>Bermuda (UK)</v>
          </cell>
        </row>
        <row r="26">
          <cell r="D26" t="str">
            <v>Bhutan</v>
          </cell>
        </row>
        <row r="27">
          <cell r="D27" t="str">
            <v>Bolivia</v>
          </cell>
        </row>
        <row r="28">
          <cell r="D28" t="str">
            <v>Bosnia and Herzegovina</v>
          </cell>
        </row>
        <row r="29">
          <cell r="D29" t="str">
            <v>Botswana</v>
          </cell>
        </row>
        <row r="30">
          <cell r="D30" t="str">
            <v>Brazil</v>
          </cell>
        </row>
        <row r="31">
          <cell r="D31" t="str">
            <v>British Virgin Islands (UK)</v>
          </cell>
        </row>
        <row r="32">
          <cell r="D32" t="str">
            <v>Brunei</v>
          </cell>
        </row>
        <row r="33">
          <cell r="D33" t="str">
            <v>Bulgaria</v>
          </cell>
        </row>
        <row r="34">
          <cell r="D34" t="str">
            <v>Burkina Faso</v>
          </cell>
        </row>
        <row r="35">
          <cell r="D35" t="str">
            <v>Burma</v>
          </cell>
        </row>
        <row r="36">
          <cell r="D36" t="str">
            <v>Burundi</v>
          </cell>
        </row>
        <row r="37">
          <cell r="D37" t="str">
            <v>Cambodia</v>
          </cell>
        </row>
        <row r="38">
          <cell r="D38" t="str">
            <v>Cameroon</v>
          </cell>
        </row>
        <row r="39">
          <cell r="D39" t="str">
            <v>Canada</v>
          </cell>
        </row>
        <row r="40">
          <cell r="D40" t="str">
            <v>Cape Verde</v>
          </cell>
        </row>
        <row r="41">
          <cell r="D41" t="str">
            <v>Caribbean Netherlands (Netherlands)</v>
          </cell>
        </row>
        <row r="42">
          <cell r="D42" t="str">
            <v>Cayman Islands (UK)</v>
          </cell>
        </row>
        <row r="43">
          <cell r="D43" t="str">
            <v>Central African Republic</v>
          </cell>
        </row>
        <row r="44">
          <cell r="D44" t="str">
            <v>Chad</v>
          </cell>
        </row>
        <row r="45">
          <cell r="D45" t="str">
            <v>Chile</v>
          </cell>
        </row>
        <row r="46">
          <cell r="D46" t="str">
            <v>China</v>
          </cell>
        </row>
        <row r="47">
          <cell r="D47" t="str">
            <v>Christmas Island (Australia)</v>
          </cell>
        </row>
        <row r="48">
          <cell r="D48" t="str">
            <v>Cocos (Keeling) Islands (Australia)</v>
          </cell>
        </row>
        <row r="49">
          <cell r="D49" t="str">
            <v>Collectivity of Saint Martin (France)</v>
          </cell>
        </row>
        <row r="50">
          <cell r="D50" t="str">
            <v>Colombia</v>
          </cell>
        </row>
        <row r="51">
          <cell r="D51" t="str">
            <v>Comoros</v>
          </cell>
        </row>
        <row r="52">
          <cell r="D52" t="str">
            <v>Cook Islands (New Zealand)</v>
          </cell>
        </row>
        <row r="53">
          <cell r="D53" t="str">
            <v>Costa Rica</v>
          </cell>
        </row>
        <row r="54">
          <cell r="D54" t="str">
            <v>Croatia</v>
          </cell>
        </row>
        <row r="55">
          <cell r="D55" t="str">
            <v>Cuba</v>
          </cell>
        </row>
        <row r="56">
          <cell r="D56" t="str">
            <v>Curaçao (Netherlands)</v>
          </cell>
        </row>
        <row r="57">
          <cell r="D57" t="str">
            <v>Cyprus</v>
          </cell>
        </row>
        <row r="58">
          <cell r="D58" t="str">
            <v>Czech Republic</v>
          </cell>
        </row>
        <row r="59">
          <cell r="D59" t="str">
            <v>Democratic Republic of the Congo</v>
          </cell>
        </row>
        <row r="60">
          <cell r="D60" t="str">
            <v>Denmark</v>
          </cell>
        </row>
        <row r="61">
          <cell r="D61" t="str">
            <v>Djibouti</v>
          </cell>
        </row>
        <row r="62">
          <cell r="D62" t="str">
            <v>Dominica</v>
          </cell>
        </row>
        <row r="63">
          <cell r="D63" t="str">
            <v>Dominican Republic</v>
          </cell>
        </row>
        <row r="64">
          <cell r="D64" t="str">
            <v>East Timor</v>
          </cell>
        </row>
        <row r="65">
          <cell r="D65" t="str">
            <v>Ecuador</v>
          </cell>
        </row>
        <row r="66">
          <cell r="D66" t="str">
            <v>Egypt</v>
          </cell>
        </row>
        <row r="67">
          <cell r="D67" t="str">
            <v>El Salvador</v>
          </cell>
        </row>
        <row r="68">
          <cell r="D68" t="str">
            <v>Equatorial Guinea</v>
          </cell>
        </row>
        <row r="69">
          <cell r="D69" t="str">
            <v>Eritrea</v>
          </cell>
        </row>
        <row r="70">
          <cell r="D70" t="str">
            <v>Estonia</v>
          </cell>
        </row>
        <row r="71">
          <cell r="D71" t="str">
            <v>Ethiopia</v>
          </cell>
        </row>
        <row r="72">
          <cell r="D72" t="str">
            <v>Falkland Islands (UK)</v>
          </cell>
        </row>
        <row r="73">
          <cell r="D73" t="str">
            <v>Faroe Islands (Denmark)</v>
          </cell>
        </row>
        <row r="74">
          <cell r="D74" t="str">
            <v>Federated States of Micronesia</v>
          </cell>
        </row>
        <row r="75">
          <cell r="D75" t="str">
            <v>Fiji</v>
          </cell>
        </row>
        <row r="76">
          <cell r="D76" t="str">
            <v>Finland</v>
          </cell>
        </row>
        <row r="77">
          <cell r="D77" t="str">
            <v>France</v>
          </cell>
        </row>
        <row r="78">
          <cell r="D78" t="str">
            <v>French Guiana (France)</v>
          </cell>
        </row>
        <row r="79">
          <cell r="D79" t="str">
            <v>French Polynesia (France)</v>
          </cell>
        </row>
        <row r="80">
          <cell r="D80" t="str">
            <v>Gabon</v>
          </cell>
        </row>
        <row r="81">
          <cell r="D81" t="str">
            <v>Georgia[Note 10]</v>
          </cell>
        </row>
        <row r="82">
          <cell r="D82" t="str">
            <v>Germany</v>
          </cell>
        </row>
        <row r="83">
          <cell r="D83" t="str">
            <v>Ghana</v>
          </cell>
        </row>
        <row r="84">
          <cell r="D84" t="str">
            <v>Gibraltar (UK)</v>
          </cell>
        </row>
        <row r="85">
          <cell r="D85" t="str">
            <v>Greece</v>
          </cell>
        </row>
        <row r="86">
          <cell r="D86" t="str">
            <v>Greenland (Denmark)</v>
          </cell>
        </row>
        <row r="87">
          <cell r="D87" t="str">
            <v>Grenada</v>
          </cell>
        </row>
        <row r="88">
          <cell r="D88" t="str">
            <v>Guadeloupe (France)</v>
          </cell>
        </row>
        <row r="89">
          <cell r="D89" t="str">
            <v>Guam (U.S.)</v>
          </cell>
        </row>
        <row r="90">
          <cell r="D90" t="str">
            <v>Guatemala</v>
          </cell>
        </row>
        <row r="91">
          <cell r="D91" t="str">
            <v>Guernsey (UK)</v>
          </cell>
        </row>
        <row r="92">
          <cell r="D92" t="str">
            <v>Guinea</v>
          </cell>
        </row>
        <row r="93">
          <cell r="D93" t="str">
            <v>Guinea-Bissau</v>
          </cell>
        </row>
        <row r="94">
          <cell r="D94" t="str">
            <v>Guyana</v>
          </cell>
        </row>
        <row r="95">
          <cell r="D95" t="str">
            <v>Haiti</v>
          </cell>
        </row>
        <row r="96">
          <cell r="D96" t="str">
            <v>Honduras</v>
          </cell>
        </row>
        <row r="97">
          <cell r="D97" t="str">
            <v>Hong Kong (China)</v>
          </cell>
        </row>
        <row r="98">
          <cell r="D98" t="str">
            <v>Hungary</v>
          </cell>
        </row>
        <row r="99">
          <cell r="D99" t="str">
            <v>Iceland</v>
          </cell>
        </row>
        <row r="100">
          <cell r="D100" t="str">
            <v>India</v>
          </cell>
        </row>
        <row r="101">
          <cell r="D101" t="str">
            <v>Indonesia</v>
          </cell>
        </row>
        <row r="102">
          <cell r="D102" t="str">
            <v>Iran</v>
          </cell>
        </row>
        <row r="103">
          <cell r="D103" t="str">
            <v>Iraq</v>
          </cell>
        </row>
        <row r="104">
          <cell r="D104" t="str">
            <v>Ireland</v>
          </cell>
        </row>
        <row r="105">
          <cell r="D105" t="str">
            <v>Isle of Man (UK)</v>
          </cell>
        </row>
        <row r="106">
          <cell r="D106" t="str">
            <v>Israel</v>
          </cell>
        </row>
        <row r="107">
          <cell r="D107" t="str">
            <v>Italy</v>
          </cell>
        </row>
        <row r="108">
          <cell r="D108" t="str">
            <v>Ivory Coast</v>
          </cell>
        </row>
        <row r="109">
          <cell r="D109" t="str">
            <v>Jamaica</v>
          </cell>
        </row>
        <row r="110">
          <cell r="D110" t="str">
            <v>Japan</v>
          </cell>
        </row>
        <row r="111">
          <cell r="D111" t="str">
            <v>Jersey (UK)</v>
          </cell>
        </row>
        <row r="112">
          <cell r="D112" t="str">
            <v>Jordan</v>
          </cell>
        </row>
        <row r="113">
          <cell r="D113" t="str">
            <v>Kazakhstan</v>
          </cell>
        </row>
        <row r="114">
          <cell r="D114" t="str">
            <v>Kenya</v>
          </cell>
        </row>
        <row r="115">
          <cell r="D115" t="str">
            <v>Kiribati</v>
          </cell>
        </row>
        <row r="116">
          <cell r="D116" t="str">
            <v>Kosovo</v>
          </cell>
        </row>
        <row r="117">
          <cell r="D117" t="str">
            <v>Kuwait</v>
          </cell>
        </row>
        <row r="118">
          <cell r="D118" t="str">
            <v>Kyrgyzstan</v>
          </cell>
        </row>
        <row r="119">
          <cell r="D119" t="str">
            <v>Laos</v>
          </cell>
        </row>
        <row r="120">
          <cell r="D120" t="str">
            <v>Latvia</v>
          </cell>
        </row>
        <row r="121">
          <cell r="D121" t="str">
            <v>Lebanon</v>
          </cell>
        </row>
        <row r="122">
          <cell r="D122" t="str">
            <v>Lesotho</v>
          </cell>
        </row>
        <row r="123">
          <cell r="D123" t="str">
            <v>Liberia</v>
          </cell>
        </row>
        <row r="124">
          <cell r="D124" t="str">
            <v>Libya</v>
          </cell>
        </row>
        <row r="125">
          <cell r="D125" t="str">
            <v>Liechtenstein</v>
          </cell>
        </row>
        <row r="126">
          <cell r="D126" t="str">
            <v>Lithuania</v>
          </cell>
        </row>
        <row r="127">
          <cell r="D127" t="str">
            <v>Luxembourg</v>
          </cell>
        </row>
        <row r="128">
          <cell r="D128" t="str">
            <v>Macau (China)</v>
          </cell>
        </row>
        <row r="129">
          <cell r="D129" t="str">
            <v>Macedonia</v>
          </cell>
        </row>
        <row r="130">
          <cell r="D130" t="str">
            <v>Madagascar</v>
          </cell>
        </row>
        <row r="131">
          <cell r="D131" t="str">
            <v>Malawi</v>
          </cell>
        </row>
        <row r="132">
          <cell r="D132" t="str">
            <v>Malaysia</v>
          </cell>
        </row>
        <row r="133">
          <cell r="D133" t="str">
            <v>Maldives</v>
          </cell>
        </row>
        <row r="134">
          <cell r="D134" t="str">
            <v>Mali</v>
          </cell>
        </row>
        <row r="135">
          <cell r="D135" t="str">
            <v>Malta</v>
          </cell>
        </row>
        <row r="136">
          <cell r="D136" t="str">
            <v>Marshall Islands</v>
          </cell>
        </row>
        <row r="137">
          <cell r="D137" t="str">
            <v>Martinique (France)</v>
          </cell>
        </row>
        <row r="138">
          <cell r="D138" t="str">
            <v>Mauritania</v>
          </cell>
        </row>
        <row r="139">
          <cell r="D139" t="str">
            <v>Mauritius</v>
          </cell>
        </row>
        <row r="140">
          <cell r="D140" t="str">
            <v>Mayotte (France)</v>
          </cell>
        </row>
        <row r="141">
          <cell r="D141" t="str">
            <v>Mexico</v>
          </cell>
        </row>
        <row r="142">
          <cell r="D142" t="str">
            <v>Moldova</v>
          </cell>
        </row>
        <row r="143">
          <cell r="D143" t="str">
            <v>Monaco</v>
          </cell>
        </row>
        <row r="144">
          <cell r="D144" t="str">
            <v>Mongolia</v>
          </cell>
        </row>
        <row r="145">
          <cell r="D145" t="str">
            <v>Montenegro</v>
          </cell>
        </row>
        <row r="146">
          <cell r="D146" t="str">
            <v>Montserrat (UK)</v>
          </cell>
        </row>
        <row r="147">
          <cell r="D147" t="str">
            <v>Morocco</v>
          </cell>
        </row>
        <row r="148">
          <cell r="D148" t="str">
            <v>Mozambique</v>
          </cell>
        </row>
        <row r="149">
          <cell r="D149" t="str">
            <v>Namibia</v>
          </cell>
        </row>
        <row r="150">
          <cell r="D150" t="str">
            <v>Nauru</v>
          </cell>
        </row>
        <row r="151">
          <cell r="D151" t="str">
            <v>Nepal</v>
          </cell>
        </row>
        <row r="152">
          <cell r="D152" t="str">
            <v>Netherlands</v>
          </cell>
        </row>
        <row r="153">
          <cell r="D153" t="str">
            <v>New Caledonia (France)</v>
          </cell>
        </row>
        <row r="154">
          <cell r="D154" t="str">
            <v>New Zealand</v>
          </cell>
        </row>
        <row r="155">
          <cell r="D155" t="str">
            <v>Nicaragua</v>
          </cell>
        </row>
        <row r="156">
          <cell r="D156" t="str">
            <v>Niger</v>
          </cell>
        </row>
        <row r="157">
          <cell r="D157" t="str">
            <v>Nigeria</v>
          </cell>
        </row>
        <row r="158">
          <cell r="D158" t="str">
            <v>Niue (New Zealand)</v>
          </cell>
        </row>
        <row r="159">
          <cell r="D159" t="str">
            <v>Norfolk Island (Australia)</v>
          </cell>
        </row>
        <row r="160">
          <cell r="D160" t="str">
            <v>North Korea</v>
          </cell>
        </row>
        <row r="161">
          <cell r="D161" t="str">
            <v>Northern Cyprus</v>
          </cell>
        </row>
        <row r="162">
          <cell r="D162" t="str">
            <v>Northern Mariana Islands (U.S.)</v>
          </cell>
        </row>
        <row r="163">
          <cell r="D163" t="str">
            <v>Norway</v>
          </cell>
        </row>
        <row r="164">
          <cell r="D164" t="str">
            <v>Oman</v>
          </cell>
        </row>
        <row r="165">
          <cell r="D165" t="str">
            <v>Pakistan</v>
          </cell>
        </row>
        <row r="166">
          <cell r="D166" t="str">
            <v>Palau</v>
          </cell>
        </row>
        <row r="167">
          <cell r="D167" t="str">
            <v>Palestine</v>
          </cell>
        </row>
        <row r="168">
          <cell r="D168" t="str">
            <v>Panama</v>
          </cell>
        </row>
        <row r="169">
          <cell r="D169" t="str">
            <v>Papua New Guinea</v>
          </cell>
        </row>
        <row r="170">
          <cell r="D170" t="str">
            <v>Paraguay</v>
          </cell>
        </row>
        <row r="171">
          <cell r="D171" t="str">
            <v>Peru</v>
          </cell>
        </row>
        <row r="172">
          <cell r="D172" t="str">
            <v>Philippines</v>
          </cell>
        </row>
        <row r="173">
          <cell r="D173" t="str">
            <v>Pitcairn Islands (UK)</v>
          </cell>
        </row>
        <row r="174">
          <cell r="D174" t="str">
            <v>Poland</v>
          </cell>
        </row>
        <row r="175">
          <cell r="D175" t="str">
            <v>Portugal</v>
          </cell>
        </row>
        <row r="176">
          <cell r="D176" t="str">
            <v>Puerto Rico (U.S.)</v>
          </cell>
        </row>
        <row r="177">
          <cell r="D177" t="str">
            <v>Qatar</v>
          </cell>
        </row>
        <row r="178">
          <cell r="D178" t="str">
            <v>Republic of the Congo</v>
          </cell>
        </row>
        <row r="179">
          <cell r="D179" t="str">
            <v>Réunion (France)</v>
          </cell>
        </row>
        <row r="180">
          <cell r="D180" t="str">
            <v>Romania</v>
          </cell>
        </row>
        <row r="181">
          <cell r="D181" t="str">
            <v>Russia</v>
          </cell>
        </row>
        <row r="182">
          <cell r="D182" t="str">
            <v>Rwanda</v>
          </cell>
        </row>
        <row r="183">
          <cell r="D183" t="str">
            <v>Saint Barthélemy (France)</v>
          </cell>
        </row>
        <row r="184">
          <cell r="D184" t="str">
            <v>Saint Helena, Ascension and Tristan da Cunha (UK)</v>
          </cell>
        </row>
        <row r="185">
          <cell r="D185" t="str">
            <v>Saint Kitts and Nevis</v>
          </cell>
        </row>
        <row r="186">
          <cell r="D186" t="str">
            <v>Saint Lucia</v>
          </cell>
        </row>
        <row r="187">
          <cell r="D187" t="str">
            <v>Saint Pierre and Miquelon (France)</v>
          </cell>
        </row>
        <row r="188">
          <cell r="D188" t="str">
            <v>Saint Vincent and the Grenadines</v>
          </cell>
        </row>
        <row r="189">
          <cell r="D189" t="str">
            <v>Samoa</v>
          </cell>
        </row>
        <row r="190">
          <cell r="D190" t="str">
            <v>San Marino</v>
          </cell>
        </row>
        <row r="191">
          <cell r="D191" t="str">
            <v>São Tomé and Príncipe</v>
          </cell>
        </row>
        <row r="192">
          <cell r="D192" t="str">
            <v>Saudi Arabia</v>
          </cell>
        </row>
        <row r="193">
          <cell r="D193" t="str">
            <v>Senegal</v>
          </cell>
        </row>
        <row r="194">
          <cell r="D194" t="str">
            <v>Serbia</v>
          </cell>
        </row>
        <row r="195">
          <cell r="D195" t="str">
            <v>Seychelles</v>
          </cell>
        </row>
        <row r="196">
          <cell r="D196" t="str">
            <v>Sierra Leone</v>
          </cell>
        </row>
        <row r="197">
          <cell r="D197" t="str">
            <v>Singapore</v>
          </cell>
        </row>
        <row r="198">
          <cell r="D198" t="str">
            <v>Sint Maarten (Netherlands)</v>
          </cell>
        </row>
        <row r="199">
          <cell r="D199" t="str">
            <v>Slovakia</v>
          </cell>
        </row>
        <row r="200">
          <cell r="D200" t="str">
            <v>Slovenia</v>
          </cell>
        </row>
        <row r="201">
          <cell r="D201" t="str">
            <v>Solomon Islands</v>
          </cell>
        </row>
        <row r="202">
          <cell r="D202" t="str">
            <v>Somalia</v>
          </cell>
        </row>
        <row r="203">
          <cell r="D203" t="str">
            <v>South Africa</v>
          </cell>
        </row>
        <row r="204">
          <cell r="D204" t="str">
            <v>South Korea</v>
          </cell>
        </row>
        <row r="205">
          <cell r="D205" t="str">
            <v>South Ossetia</v>
          </cell>
        </row>
        <row r="206">
          <cell r="D206" t="str">
            <v>South Sudan</v>
          </cell>
        </row>
        <row r="207">
          <cell r="D207" t="str">
            <v>Spain</v>
          </cell>
        </row>
        <row r="208">
          <cell r="D208" t="str">
            <v>Sri Lanka</v>
          </cell>
        </row>
        <row r="209">
          <cell r="D209" t="str">
            <v>Sudan</v>
          </cell>
        </row>
        <row r="210">
          <cell r="D210" t="str">
            <v>Suriname</v>
          </cell>
        </row>
        <row r="211">
          <cell r="D211" t="str">
            <v>Svalbard and Jan Mayen (Norway)</v>
          </cell>
        </row>
        <row r="212">
          <cell r="D212" t="str">
            <v>Swaziland</v>
          </cell>
        </row>
        <row r="213">
          <cell r="D213" t="str">
            <v>Sweden</v>
          </cell>
        </row>
        <row r="214">
          <cell r="D214" t="str">
            <v>Switzerland</v>
          </cell>
        </row>
        <row r="215">
          <cell r="D215" t="str">
            <v>Syria</v>
          </cell>
        </row>
        <row r="216">
          <cell r="D216" t="str">
            <v>Taiwan</v>
          </cell>
        </row>
        <row r="217">
          <cell r="D217" t="str">
            <v>Tajikistan</v>
          </cell>
        </row>
        <row r="218">
          <cell r="D218" t="str">
            <v>Tanzania</v>
          </cell>
        </row>
        <row r="219">
          <cell r="D219" t="str">
            <v>Thailand</v>
          </cell>
        </row>
        <row r="220">
          <cell r="D220" t="str">
            <v>The Bahamas</v>
          </cell>
        </row>
        <row r="221">
          <cell r="D221" t="str">
            <v>The Gambia</v>
          </cell>
        </row>
        <row r="222">
          <cell r="D222" t="str">
            <v>Togo</v>
          </cell>
        </row>
        <row r="223">
          <cell r="D223" t="str">
            <v>Tokelau (NZ)</v>
          </cell>
        </row>
        <row r="224">
          <cell r="D224" t="str">
            <v>Tonga</v>
          </cell>
        </row>
        <row r="225">
          <cell r="D225" t="str">
            <v>Transnistria</v>
          </cell>
        </row>
        <row r="226">
          <cell r="D226" t="str">
            <v>Trinidad and Tobago</v>
          </cell>
        </row>
        <row r="227">
          <cell r="D227" t="str">
            <v>Tunisia</v>
          </cell>
        </row>
        <row r="228">
          <cell r="D228" t="str">
            <v>Turkey</v>
          </cell>
        </row>
        <row r="229">
          <cell r="D229" t="str">
            <v>Turkmenistan</v>
          </cell>
        </row>
        <row r="230">
          <cell r="D230" t="str">
            <v>Turks and Caicos Islands (UK)</v>
          </cell>
        </row>
        <row r="231">
          <cell r="D231" t="str">
            <v>Tuvalu</v>
          </cell>
        </row>
        <row r="232">
          <cell r="D232" t="str">
            <v>Uganda</v>
          </cell>
        </row>
        <row r="233">
          <cell r="D233" t="str">
            <v>Ukraine</v>
          </cell>
        </row>
        <row r="234">
          <cell r="D234" t="str">
            <v>United Arab Emirates</v>
          </cell>
        </row>
        <row r="235">
          <cell r="D235" t="str">
            <v>United Kingdom</v>
          </cell>
        </row>
        <row r="236">
          <cell r="D236" t="str">
            <v>United States</v>
          </cell>
        </row>
        <row r="237">
          <cell r="D237" t="str">
            <v>United States Virgin Islands (U.S.)</v>
          </cell>
        </row>
        <row r="238">
          <cell r="D238" t="str">
            <v>Uruguay</v>
          </cell>
        </row>
        <row r="239">
          <cell r="D239" t="str">
            <v>Uzbekistan</v>
          </cell>
        </row>
        <row r="240">
          <cell r="D240" t="str">
            <v>Vanuatu</v>
          </cell>
        </row>
        <row r="241">
          <cell r="D241" t="str">
            <v>Vatican City</v>
          </cell>
        </row>
        <row r="242">
          <cell r="D242" t="str">
            <v>Venezuela</v>
          </cell>
        </row>
        <row r="243">
          <cell r="D243" t="str">
            <v>Vietnam</v>
          </cell>
        </row>
        <row r="244">
          <cell r="D244" t="str">
            <v>Wallis and Futuna (France)</v>
          </cell>
        </row>
        <row r="245">
          <cell r="D245" t="str">
            <v>Western Sahara</v>
          </cell>
        </row>
        <row r="246">
          <cell r="D246" t="str">
            <v>Yemen</v>
          </cell>
        </row>
        <row r="247">
          <cell r="D247" t="str">
            <v>Zambia</v>
          </cell>
        </row>
        <row r="248">
          <cell r="D248" t="str">
            <v>Zimbabwe</v>
          </cell>
        </row>
      </sheetData>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9:L33" totalsRowShown="0" headerRowDxfId="44" dataDxfId="42" headerRowBorderDxfId="43">
  <tableColumns count="12">
    <tableColumn id="1" xr3:uid="{00000000-0010-0000-0000-000001000000}" name="Country" dataDxfId="41"/>
    <tableColumn id="2" xr3:uid="{00000000-0010-0000-0000-000002000000}" name="Payee Name1" dataDxfId="40"/>
    <tableColumn id="3" xr3:uid="{00000000-0010-0000-0000-000003000000}" name="Departments, Agency, etc… within Payee that Received Payments2" dataDxfId="39"/>
    <tableColumn id="8" xr3:uid="{00000000-0010-0000-0000-000008000000}" name="Taxes" dataDxfId="38" dataCellStyle="Comma"/>
    <tableColumn id="5" xr3:uid="{00000000-0010-0000-0000-000005000000}" name="Royalties" dataDxfId="37" dataCellStyle="Comma"/>
    <tableColumn id="7" xr3:uid="{00000000-0010-0000-0000-000007000000}" name="Fees" dataDxfId="36" dataCellStyle="Comma"/>
    <tableColumn id="4" xr3:uid="{00000000-0010-0000-0000-000004000000}" name="Production Entitlements" dataDxfId="35" dataCellStyle="Comma"/>
    <tableColumn id="6" xr3:uid="{00000000-0010-0000-0000-000006000000}" name="Bonuses" dataDxfId="34" dataCellStyle="Comma"/>
    <tableColumn id="9" xr3:uid="{00000000-0010-0000-0000-000009000000}" name="Dividends" dataDxfId="33" dataCellStyle="Comma"/>
    <tableColumn id="10" xr3:uid="{00000000-0010-0000-0000-00000A000000}" name="Infrastructure Improvement Payments" dataDxfId="32" dataCellStyle="Comma"/>
    <tableColumn id="11" xr3:uid="{00000000-0010-0000-0000-00000B000000}" name="Total Amount paid to Payee" dataDxfId="31" dataCellStyle="Comma">
      <calculatedColumnFormula>IF(SUM(Table2[[#This Row],[Taxes]:[Infrastructure Improvement Payments]])=0,"",SUM(Table2[[#This Row],[Taxes]:[Infrastructure Improvement Payments]]))</calculatedColumnFormula>
    </tableColumn>
    <tableColumn id="12" xr3:uid="{00000000-0010-0000-0000-00000C000000}" name="Notes34" dataDxfId="30"/>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25" displayName="Table25" ref="A9:K37" totalsRowShown="0" headerRowDxfId="29" dataDxfId="27" headerRowBorderDxfId="28">
  <tableColumns count="11">
    <tableColumn id="1" xr3:uid="{00000000-0010-0000-0100-000001000000}" name="Country" dataDxfId="26"/>
    <tableColumn id="2" xr3:uid="{00000000-0010-0000-0100-000002000000}" name="Project Name1" dataDxfId="25"/>
    <tableColumn id="3" xr3:uid="{00000000-0010-0000-0100-000003000000}" name="Taxes" dataDxfId="24"/>
    <tableColumn id="8" xr3:uid="{00000000-0010-0000-0100-000008000000}" name="Royalties" dataDxfId="23" dataCellStyle="Comma"/>
    <tableColumn id="5" xr3:uid="{00000000-0010-0000-0100-000005000000}" name="Fees" dataDxfId="22" dataCellStyle="Comma"/>
    <tableColumn id="7" xr3:uid="{00000000-0010-0000-0100-000007000000}" name="Production Entitlements" dataDxfId="21" dataCellStyle="Comma"/>
    <tableColumn id="4" xr3:uid="{00000000-0010-0000-0100-000004000000}" name="Bonuses" dataDxfId="20" dataCellStyle="Comma"/>
    <tableColumn id="6" xr3:uid="{00000000-0010-0000-0100-000006000000}" name="Dividends" dataDxfId="19" dataCellStyle="Comma"/>
    <tableColumn id="9" xr3:uid="{00000000-0010-0000-0100-000009000000}" name="Infrastructure Improvement Payments" dataDxfId="18" dataCellStyle="Comma"/>
    <tableColumn id="10" xr3:uid="{00000000-0010-0000-0100-00000A000000}" name="Total Amount paid by Project" dataDxfId="17" dataCellStyle="Comma">
      <calculatedColumnFormula>IF(SUM(Table25[[#This Row],[Taxes]:[Infrastructure Improvement Payments]])=0,"",SUM(Table25[[#This Row],[Taxes]:[Infrastructure Improvement Payments]]))</calculatedColumnFormula>
    </tableColumn>
    <tableColumn id="11" xr3:uid="{00000000-0010-0000-0100-00000B000000}" name="Notes23" dataDxfId="16" dataCellStyle="Comma">
      <calculatedColumnFormula>IF(SUM(Table25[[#This Row],[Royalties]:[Total Amount paid by Project]])=0,"",SUM(Table25[[#This Row],[Royalties]:[Total Amount paid by Project]]))</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ctrlProp" Target="../ctrlProps/ctrlProp5.x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39997558519241921"/>
    <pageSetUpPr fitToPage="1"/>
  </sheetPr>
  <dimension ref="A1:L52"/>
  <sheetViews>
    <sheetView showGridLines="0" topLeftCell="A13" zoomScaleNormal="100" workbookViewId="0">
      <selection activeCell="C34" sqref="C34"/>
    </sheetView>
  </sheetViews>
  <sheetFormatPr defaultRowHeight="15" x14ac:dyDescent="0.25"/>
  <cols>
    <col min="1" max="1" width="17.5703125" style="2" customWidth="1"/>
    <col min="2" max="2" width="12.7109375" customWidth="1"/>
    <col min="3" max="3" width="48.28515625" customWidth="1"/>
    <col min="4" max="4" width="1.5703125" customWidth="1"/>
    <col min="5" max="5" width="98.28515625" style="1" customWidth="1"/>
  </cols>
  <sheetData>
    <row r="1" spans="1:12" ht="30" customHeight="1" x14ac:dyDescent="0.25">
      <c r="A1" s="33" t="s">
        <v>497</v>
      </c>
      <c r="B1" s="34"/>
      <c r="C1" s="34"/>
      <c r="D1" s="34"/>
      <c r="E1" s="35"/>
      <c r="L1" s="10">
        <v>1</v>
      </c>
    </row>
    <row r="3" spans="1:12" x14ac:dyDescent="0.25">
      <c r="A3" s="2" t="s">
        <v>0</v>
      </c>
    </row>
    <row r="4" spans="1:12" ht="45" customHeight="1" x14ac:dyDescent="0.25">
      <c r="A4" s="125" t="s">
        <v>1</v>
      </c>
      <c r="B4" s="125"/>
      <c r="C4" s="125"/>
      <c r="D4" s="125"/>
      <c r="E4" s="125"/>
    </row>
    <row r="5" spans="1:12" ht="15" customHeight="1" x14ac:dyDescent="0.25">
      <c r="A5" s="25"/>
      <c r="B5" s="25"/>
      <c r="C5" s="25"/>
      <c r="D5" s="25"/>
      <c r="E5" s="25"/>
    </row>
    <row r="6" spans="1:12" ht="15" customHeight="1" x14ac:dyDescent="0.3">
      <c r="A6" s="118" t="s">
        <v>2</v>
      </c>
      <c r="B6" s="118"/>
      <c r="C6" s="118"/>
      <c r="D6" s="118"/>
      <c r="E6" s="118"/>
    </row>
    <row r="7" spans="1:12" ht="15" customHeight="1" x14ac:dyDescent="0.3">
      <c r="A7" s="12"/>
      <c r="B7" s="12"/>
    </row>
    <row r="8" spans="1:12" ht="29.25" customHeight="1" x14ac:dyDescent="0.25">
      <c r="A8" s="126" t="s">
        <v>3</v>
      </c>
      <c r="B8" s="126"/>
      <c r="C8" s="28" t="s">
        <v>501</v>
      </c>
      <c r="E8" s="13" t="s">
        <v>4</v>
      </c>
    </row>
    <row r="9" spans="1:12" ht="45" x14ac:dyDescent="0.25">
      <c r="A9" s="129" t="s">
        <v>5</v>
      </c>
      <c r="B9" s="129"/>
      <c r="C9" s="28" t="s">
        <v>502</v>
      </c>
      <c r="E9" s="13" t="s">
        <v>498</v>
      </c>
    </row>
    <row r="10" spans="1:12" ht="45" customHeight="1" x14ac:dyDescent="0.25">
      <c r="A10" s="121" t="s">
        <v>6</v>
      </c>
      <c r="B10" s="9" t="s">
        <v>7</v>
      </c>
      <c r="C10" s="29">
        <v>45658</v>
      </c>
      <c r="E10" s="13" t="s">
        <v>8</v>
      </c>
    </row>
    <row r="11" spans="1:12" ht="45" x14ac:dyDescent="0.25">
      <c r="A11" s="122"/>
      <c r="B11" s="9" t="s">
        <v>9</v>
      </c>
      <c r="C11" s="29">
        <v>46022</v>
      </c>
      <c r="E11" s="13" t="s">
        <v>10</v>
      </c>
    </row>
    <row r="12" spans="1:12" ht="45" customHeight="1" x14ac:dyDescent="0.25">
      <c r="A12" s="120" t="s">
        <v>11</v>
      </c>
      <c r="B12" s="120"/>
      <c r="C12" s="29"/>
      <c r="E12" s="13" t="s">
        <v>12</v>
      </c>
    </row>
    <row r="13" spans="1:12" ht="15" customHeight="1" x14ac:dyDescent="0.25">
      <c r="A13" s="16"/>
      <c r="B13" s="16"/>
      <c r="C13" s="18"/>
      <c r="E13" s="17"/>
    </row>
    <row r="14" spans="1:12" ht="15" customHeight="1" x14ac:dyDescent="0.25">
      <c r="A14" s="119" t="s">
        <v>13</v>
      </c>
      <c r="B14" s="119"/>
      <c r="C14" s="119"/>
      <c r="D14" s="119"/>
      <c r="E14" s="119"/>
    </row>
    <row r="15" spans="1:12" ht="15" customHeight="1" x14ac:dyDescent="0.25">
      <c r="A15" s="5"/>
    </row>
    <row r="16" spans="1:12" ht="60" customHeight="1" x14ac:dyDescent="0.25">
      <c r="A16" s="120" t="s">
        <v>14</v>
      </c>
      <c r="B16" s="120"/>
      <c r="C16" s="30" t="s">
        <v>503</v>
      </c>
      <c r="D16" s="26"/>
      <c r="E16" s="13" t="s">
        <v>16</v>
      </c>
    </row>
    <row r="17" spans="1:9" ht="60" customHeight="1" x14ac:dyDescent="0.25">
      <c r="A17" s="131" t="str">
        <f>IF($C$16="yes","Additional Subsidiary Reporting Entities Included","")</f>
        <v>Additional Subsidiary Reporting Entities Included</v>
      </c>
      <c r="B17" s="132"/>
      <c r="C17" s="115" t="s">
        <v>504</v>
      </c>
      <c r="E17" s="13" t="s">
        <v>17</v>
      </c>
    </row>
    <row r="18" spans="1:9" ht="15" customHeight="1" x14ac:dyDescent="0.25"/>
    <row r="19" spans="1:9" ht="15" customHeight="1" x14ac:dyDescent="0.3">
      <c r="A19" s="118" t="s">
        <v>18</v>
      </c>
      <c r="B19" s="118"/>
      <c r="C19" s="118"/>
      <c r="D19" s="118"/>
      <c r="E19" s="118"/>
    </row>
    <row r="20" spans="1:9" ht="15" customHeight="1" x14ac:dyDescent="0.3">
      <c r="A20" s="12"/>
      <c r="B20" s="12"/>
    </row>
    <row r="21" spans="1:9" ht="45" x14ac:dyDescent="0.25">
      <c r="A21" s="126" t="s">
        <v>19</v>
      </c>
      <c r="B21" s="126"/>
      <c r="C21" s="14" t="s">
        <v>20</v>
      </c>
      <c r="E21" s="13" t="s">
        <v>21</v>
      </c>
    </row>
    <row r="22" spans="1:9" ht="27" customHeight="1" x14ac:dyDescent="0.25">
      <c r="A22" s="129" t="s">
        <v>22</v>
      </c>
      <c r="B22" s="129"/>
      <c r="C22" s="15">
        <v>46171</v>
      </c>
      <c r="E22" s="13" t="s">
        <v>23</v>
      </c>
    </row>
    <row r="23" spans="1:9" ht="30" customHeight="1" x14ac:dyDescent="0.25">
      <c r="A23"/>
      <c r="C23" s="7"/>
      <c r="E23" s="8"/>
    </row>
    <row r="24" spans="1:9" ht="45" customHeight="1" x14ac:dyDescent="0.25">
      <c r="A24" s="129" t="s">
        <v>24</v>
      </c>
      <c r="B24" s="129"/>
      <c r="C24" s="31" t="s">
        <v>521</v>
      </c>
      <c r="E24" s="13" t="s">
        <v>25</v>
      </c>
    </row>
    <row r="25" spans="1:9" ht="30" customHeight="1" x14ac:dyDescent="0.25">
      <c r="A25" s="129" t="str">
        <f>IF('Cover Page - do not edit'!L1=2,"Report Version","")</f>
        <v/>
      </c>
      <c r="B25" s="129"/>
      <c r="C25" s="28"/>
      <c r="E25" s="13" t="str">
        <f>IF('Cover Page - do not edit'!$L$1=2,"Select the cell and click on the arrow to enter the version number of this report (e.g., first amendment would be entered as version 2).","")</f>
        <v/>
      </c>
    </row>
    <row r="27" spans="1:9" ht="15" customHeight="1" x14ac:dyDescent="0.25">
      <c r="A27" s="119" t="s">
        <v>26</v>
      </c>
      <c r="B27" s="119"/>
      <c r="C27" s="119"/>
      <c r="D27" s="119"/>
      <c r="E27" s="119"/>
    </row>
    <row r="28" spans="1:9" ht="15" customHeight="1" x14ac:dyDescent="0.25">
      <c r="A28" s="5"/>
    </row>
    <row r="29" spans="1:9" ht="77.45" customHeight="1" x14ac:dyDescent="0.25">
      <c r="A29" s="120" t="s">
        <v>27</v>
      </c>
      <c r="B29" s="120"/>
      <c r="C29" s="28" t="s">
        <v>15</v>
      </c>
      <c r="E29" s="13" t="s">
        <v>500</v>
      </c>
    </row>
    <row r="30" spans="1:9" ht="30" customHeight="1" x14ac:dyDescent="0.3">
      <c r="A30" s="128" t="str">
        <f>IF($C$29="Yes","Original Jurisdiction of the Report","")</f>
        <v/>
      </c>
      <c r="B30" s="128"/>
      <c r="C30" s="31"/>
      <c r="E30" s="13" t="str">
        <f>IF($C$29="yes","Enter the jurisdiction under which the report was originally submitted.","")</f>
        <v/>
      </c>
      <c r="I30" s="3"/>
    </row>
    <row r="31" spans="1:9" ht="15" customHeight="1" x14ac:dyDescent="0.25">
      <c r="A31" s="128" t="str">
        <f>IF($C$29="Yes","Due date in other jurisdiction","")</f>
        <v/>
      </c>
      <c r="B31" s="128"/>
      <c r="C31" s="32"/>
      <c r="E31" s="13" t="str">
        <f>IF($C$29="yes","Enter the date when the report was due in the above jurisdiction in the format YYYY-MM-DD.","")</f>
        <v/>
      </c>
    </row>
    <row r="33" spans="1:5" ht="15" customHeight="1" x14ac:dyDescent="0.25">
      <c r="A33" s="119" t="s">
        <v>28</v>
      </c>
      <c r="B33" s="119"/>
      <c r="C33" s="119"/>
      <c r="D33" s="119"/>
      <c r="E33" s="119"/>
    </row>
    <row r="34" spans="1:5" ht="15" customHeight="1" x14ac:dyDescent="0.25">
      <c r="A34" s="24"/>
      <c r="B34" s="24"/>
      <c r="C34" s="24"/>
      <c r="D34" s="24"/>
      <c r="E34" s="24"/>
    </row>
    <row r="35" spans="1:5" x14ac:dyDescent="0.25">
      <c r="A35" s="2" t="s">
        <v>29</v>
      </c>
    </row>
    <row r="36" spans="1:5" ht="150" customHeight="1" x14ac:dyDescent="0.25">
      <c r="A36" s="130" t="s">
        <v>30</v>
      </c>
      <c r="B36" s="130"/>
      <c r="C36" s="130"/>
      <c r="E36" s="11" t="s">
        <v>31</v>
      </c>
    </row>
    <row r="37" spans="1:5" ht="15" customHeight="1" x14ac:dyDescent="0.25">
      <c r="A37" s="4"/>
      <c r="B37" s="1"/>
      <c r="C37" s="1"/>
    </row>
    <row r="38" spans="1:5" ht="30" x14ac:dyDescent="0.25">
      <c r="A38" s="123" t="s">
        <v>32</v>
      </c>
      <c r="B38" s="124"/>
      <c r="C38" s="19" t="s">
        <v>33</v>
      </c>
      <c r="E38" s="6" t="s">
        <v>34</v>
      </c>
    </row>
    <row r="39" spans="1:5" x14ac:dyDescent="0.25">
      <c r="A39" s="123" t="str">
        <f>IF($C$38="Through Independent Audit","Date of Audit Opinion","")</f>
        <v/>
      </c>
      <c r="B39" s="124"/>
      <c r="C39" s="27"/>
      <c r="E39" s="6" t="str">
        <f>IF($C$38="Through Independent Audit","Enter the date of the audit opinion.","")</f>
        <v/>
      </c>
    </row>
    <row r="40" spans="1:5" ht="45" customHeight="1" x14ac:dyDescent="0.25">
      <c r="A40" s="123" t="str">
        <f>IF($C$38="Through Independent Audit","Audit Report Location","")</f>
        <v/>
      </c>
      <c r="B40" s="124"/>
      <c r="C40" s="19"/>
      <c r="E40" s="6" t="str">
        <f>IF(C38="Through independent audit","The audit report may be  attached to the end of the ESTMA report, or a link to the website where the auditor's report is posted can be provided. Please indicate 'At End of Report,' or provide the audit report's website address.","")</f>
        <v/>
      </c>
    </row>
    <row r="42" spans="1:5" ht="30" customHeight="1" x14ac:dyDescent="0.25">
      <c r="A42" s="128" t="s">
        <v>35</v>
      </c>
      <c r="B42" s="128"/>
      <c r="C42" s="19" t="s">
        <v>505</v>
      </c>
      <c r="E42" s="23" t="s">
        <v>36</v>
      </c>
    </row>
    <row r="43" spans="1:5" ht="15" customHeight="1" x14ac:dyDescent="0.25">
      <c r="A43" s="123" t="s">
        <v>37</v>
      </c>
      <c r="B43" s="124"/>
      <c r="C43" s="19" t="s">
        <v>506</v>
      </c>
      <c r="E43" s="23" t="s">
        <v>38</v>
      </c>
    </row>
    <row r="44" spans="1:5" x14ac:dyDescent="0.25">
      <c r="A44" s="123" t="s">
        <v>39</v>
      </c>
      <c r="B44" s="124"/>
      <c r="C44" s="15">
        <v>46170</v>
      </c>
      <c r="E44" s="23" t="s">
        <v>40</v>
      </c>
    </row>
    <row r="46" spans="1:5" ht="15.75" x14ac:dyDescent="0.25">
      <c r="A46" s="20" t="s">
        <v>41</v>
      </c>
    </row>
    <row r="47" spans="1:5" x14ac:dyDescent="0.25">
      <c r="A47" s="21"/>
    </row>
    <row r="48" spans="1:5" ht="30" customHeight="1" x14ac:dyDescent="0.25">
      <c r="A48" s="127" t="s">
        <v>42</v>
      </c>
      <c r="B48" s="127"/>
      <c r="C48" s="127"/>
      <c r="D48" s="127"/>
      <c r="E48" s="127"/>
    </row>
    <row r="49" spans="1:5" ht="15" customHeight="1" x14ac:dyDescent="0.25">
      <c r="A49" s="22"/>
      <c r="B49" s="22"/>
      <c r="C49" s="22"/>
      <c r="D49" s="22"/>
      <c r="E49" s="22"/>
    </row>
    <row r="50" spans="1:5" ht="15.75" x14ac:dyDescent="0.25">
      <c r="A50" s="117" t="s">
        <v>43</v>
      </c>
      <c r="B50" s="117"/>
      <c r="C50" s="117"/>
      <c r="D50" s="117"/>
      <c r="E50" s="117"/>
    </row>
    <row r="52" spans="1:5" ht="116.25" customHeight="1" x14ac:dyDescent="0.25">
      <c r="A52"/>
    </row>
  </sheetData>
  <mergeCells count="28">
    <mergeCell ref="A4:E4"/>
    <mergeCell ref="A21:B21"/>
    <mergeCell ref="A48:E48"/>
    <mergeCell ref="A31:B31"/>
    <mergeCell ref="A24:B24"/>
    <mergeCell ref="A36:C36"/>
    <mergeCell ref="A30:B30"/>
    <mergeCell ref="A42:B42"/>
    <mergeCell ref="A16:B16"/>
    <mergeCell ref="A17:B17"/>
    <mergeCell ref="A29:B29"/>
    <mergeCell ref="A8:B8"/>
    <mergeCell ref="A22:B22"/>
    <mergeCell ref="A9:B9"/>
    <mergeCell ref="A25:B25"/>
    <mergeCell ref="A50:E50"/>
    <mergeCell ref="A6:E6"/>
    <mergeCell ref="A14:E14"/>
    <mergeCell ref="A19:E19"/>
    <mergeCell ref="A27:E27"/>
    <mergeCell ref="A33:E33"/>
    <mergeCell ref="A12:B12"/>
    <mergeCell ref="A10:A11"/>
    <mergeCell ref="A38:B38"/>
    <mergeCell ref="A39:B39"/>
    <mergeCell ref="A40:B40"/>
    <mergeCell ref="A43:B43"/>
    <mergeCell ref="A44:B44"/>
  </mergeCells>
  <conditionalFormatting sqref="A17:C17">
    <cfRule type="expression" dxfId="15" priority="1">
      <formula>$C$16="no"</formula>
    </cfRule>
  </conditionalFormatting>
  <conditionalFormatting sqref="A30:C30">
    <cfRule type="expression" dxfId="13" priority="9">
      <formula>$C$29="no"</formula>
    </cfRule>
  </conditionalFormatting>
  <conditionalFormatting sqref="A31:C31">
    <cfRule type="expression" dxfId="12" priority="8">
      <formula>$C$29="no"</formula>
    </cfRule>
  </conditionalFormatting>
  <conditionalFormatting sqref="A39:C39">
    <cfRule type="expression" dxfId="11" priority="5">
      <formula>$C$38="By Reporting Entity"</formula>
    </cfRule>
  </conditionalFormatting>
  <conditionalFormatting sqref="A40:C40">
    <cfRule type="expression" dxfId="10" priority="4">
      <formula>$C$38="By Reporting Entity"</formula>
    </cfRule>
  </conditionalFormatting>
  <conditionalFormatting sqref="B32">
    <cfRule type="expression" dxfId="9" priority="27">
      <formula>$C$29="yes"</formula>
    </cfRule>
  </conditionalFormatting>
  <conditionalFormatting sqref="E17">
    <cfRule type="expression" dxfId="8" priority="13">
      <formula>$C$16="no"</formula>
    </cfRule>
    <cfRule type="expression" dxfId="7" priority="16">
      <formula>$C$16="no"</formula>
    </cfRule>
  </conditionalFormatting>
  <conditionalFormatting sqref="E30">
    <cfRule type="expression" dxfId="5" priority="7">
      <formula>$C$29="no"</formula>
    </cfRule>
  </conditionalFormatting>
  <conditionalFormatting sqref="E31">
    <cfRule type="expression" dxfId="4" priority="6">
      <formula>$C$29="no"</formula>
    </cfRule>
  </conditionalFormatting>
  <conditionalFormatting sqref="E39">
    <cfRule type="expression" dxfId="3" priority="3">
      <formula>$C$38="By Reporting Entity"</formula>
    </cfRule>
  </conditionalFormatting>
  <conditionalFormatting sqref="E40">
    <cfRule type="expression" dxfId="2" priority="2">
      <formula>$C$38="By Reporting Entity"</formula>
    </cfRule>
  </conditionalFormatting>
  <dataValidations count="3">
    <dataValidation type="list" allowBlank="1" showInputMessage="1" showErrorMessage="1" sqref="C25" xr:uid="{00000000-0002-0000-0000-000000000000}">
      <formula1>"2, 3, 4, 5, 6, 7, 8, 9, 10"</formula1>
    </dataValidation>
    <dataValidation type="list" allowBlank="1" showInputMessage="1" showErrorMessage="1" sqref="C29 C16" xr:uid="{00000000-0002-0000-0000-000001000000}">
      <formula1>"Yes, No"</formula1>
    </dataValidation>
    <dataValidation type="list" allowBlank="1" showInputMessage="1" showErrorMessage="1" sqref="C38" xr:uid="{00000000-0002-0000-0000-000002000000}">
      <formula1>"By Reporting Entity, Through Independent Audit"</formula1>
    </dataValidation>
  </dataValidations>
  <pageMargins left="0.70866141732283472" right="0.70866141732283472" top="0.74803149606299213" bottom="0.74803149606299213" header="0.31496062992125984" footer="0.31496062992125984"/>
  <pageSetup paperSize="5" scale="37" orientation="landscape" r:id="rId1"/>
  <headerFooter>
    <oddHeader>&amp;R&amp;"Calibri"&amp;12&amp;K000000 UNCLASSIFIED - NON CLASSIFIÉ&amp;1#_x000D_</oddHeader>
  </headerFooter>
  <customProperties>
    <customPr name="_pios_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2052" r:id="rId5" name="Option Button 4">
              <controlPr defaultSize="0" autoFill="0" autoLine="0" autoPict="0">
                <anchor moveWithCells="1">
                  <from>
                    <xdr:col>0</xdr:col>
                    <xdr:colOff>123825</xdr:colOff>
                    <xdr:row>22</xdr:row>
                    <xdr:rowOff>76200</xdr:rowOff>
                  </from>
                  <to>
                    <xdr:col>1</xdr:col>
                    <xdr:colOff>409575</xdr:colOff>
                    <xdr:row>22</xdr:row>
                    <xdr:rowOff>295275</xdr:rowOff>
                  </to>
                </anchor>
              </controlPr>
            </control>
          </mc:Choice>
        </mc:AlternateContent>
        <mc:AlternateContent xmlns:mc="http://schemas.openxmlformats.org/markup-compatibility/2006">
          <mc:Choice Requires="x14">
            <control shapeId="2053" r:id="rId6" name="Option Button 5">
              <controlPr defaultSize="0" autoFill="0" autoLine="0" autoPict="0">
                <anchor moveWithCells="1">
                  <from>
                    <xdr:col>1</xdr:col>
                    <xdr:colOff>504825</xdr:colOff>
                    <xdr:row>22</xdr:row>
                    <xdr:rowOff>76200</xdr:rowOff>
                  </from>
                  <to>
                    <xdr:col>2</xdr:col>
                    <xdr:colOff>1000125</xdr:colOff>
                    <xdr:row>22</xdr:row>
                    <xdr:rowOff>295275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1" id="{16008840-2200-42FC-B1C9-D21A6AEBB9CA}">
            <xm:f>'Cover Page - do not edit'!$L$1=1</xm:f>
            <x14:dxf>
              <fill>
                <patternFill>
                  <bgColor theme="0"/>
                </patternFill>
              </fill>
              <border>
                <left/>
                <right/>
                <top style="thin">
                  <color auto="1"/>
                </top>
                <bottom/>
                <vertical/>
                <horizontal/>
              </border>
            </x14:dxf>
          </x14:cfRule>
          <xm:sqref>A25:C25</xm:sqref>
        </x14:conditionalFormatting>
        <x14:conditionalFormatting xmlns:xm="http://schemas.microsoft.com/office/excel/2006/main">
          <x14:cfRule type="expression" priority="12" id="{FB586AC4-93BA-43AD-8281-28CD653B08E2}">
            <xm:f>'Cover Page - do not edit'!$L$1=1</xm:f>
            <x14:dxf>
              <border>
                <left/>
                <right/>
                <top style="thin">
                  <color auto="1"/>
                </top>
                <bottom/>
                <vertical/>
                <horizontal/>
              </border>
            </x14:dxf>
          </x14:cfRule>
          <xm:sqref>E25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'Payments by Payee'!$CW$1:$CW$148</xm:f>
          </x14:formula1>
          <xm:sqref>C21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21"/>
  <sheetViews>
    <sheetView showGridLines="0" zoomScaleNormal="100" workbookViewId="0">
      <selection activeCell="M8" sqref="M8"/>
    </sheetView>
  </sheetViews>
  <sheetFormatPr defaultColWidth="9" defaultRowHeight="15" x14ac:dyDescent="0.25"/>
  <cols>
    <col min="1" max="1" width="39.85546875" style="36" customWidth="1"/>
    <col min="2" max="2" width="10.42578125" style="43" customWidth="1"/>
    <col min="3" max="3" width="15.42578125" style="43" customWidth="1"/>
    <col min="4" max="4" width="10" style="43" customWidth="1"/>
    <col min="5" max="5" width="15.42578125" style="43" customWidth="1"/>
    <col min="6" max="6" width="13.85546875" style="43" customWidth="1"/>
    <col min="7" max="7" width="17.140625" style="43" customWidth="1"/>
    <col min="8" max="8" width="25.42578125" style="36" customWidth="1"/>
    <col min="9" max="16384" width="9" style="36"/>
  </cols>
  <sheetData>
    <row r="1" spans="1:13" ht="41.25" customHeight="1" x14ac:dyDescent="0.25">
      <c r="A1" s="146" t="s">
        <v>44</v>
      </c>
      <c r="B1" s="147"/>
      <c r="C1" s="147"/>
      <c r="D1" s="147"/>
      <c r="E1" s="147"/>
      <c r="F1" s="147"/>
      <c r="G1" s="147"/>
      <c r="H1" s="133" t="s">
        <v>45</v>
      </c>
      <c r="L1" s="37">
        <v>1</v>
      </c>
    </row>
    <row r="2" spans="1:13" ht="24" customHeight="1" x14ac:dyDescent="0.25">
      <c r="A2" s="44" t="s">
        <v>46</v>
      </c>
      <c r="B2" s="135" t="str">
        <f>IF('Data Entry'!C8="","",'Data Entry'!C8)</f>
        <v>PETROCHINA CANADA LTD.</v>
      </c>
      <c r="C2" s="135"/>
      <c r="D2" s="136"/>
      <c r="E2" s="136"/>
      <c r="F2" s="136"/>
      <c r="G2" s="136"/>
      <c r="H2" s="134"/>
    </row>
    <row r="3" spans="1:13" ht="31.5" x14ac:dyDescent="0.25">
      <c r="A3" s="44" t="s">
        <v>6</v>
      </c>
      <c r="B3" s="45" t="s">
        <v>47</v>
      </c>
      <c r="C3" s="46">
        <f>IF('Data Entry'!C10="","",'Data Entry'!C10)</f>
        <v>45658</v>
      </c>
      <c r="D3" s="45" t="s">
        <v>48</v>
      </c>
      <c r="E3" s="46">
        <f>IF('Data Entry'!C11="","",'Data Entry'!C11)</f>
        <v>46022</v>
      </c>
      <c r="F3" s="47" t="s">
        <v>49</v>
      </c>
      <c r="G3" s="46">
        <f>IF('Data Entry'!C22="","",'Data Entry'!C22)</f>
        <v>46171</v>
      </c>
      <c r="H3" s="134"/>
    </row>
    <row r="4" spans="1:13" ht="20.25" customHeight="1" x14ac:dyDescent="0.25">
      <c r="A4" s="154" t="s">
        <v>50</v>
      </c>
      <c r="B4" s="155" t="str">
        <f>IF('Data Entry'!C9="","",'Data Entry'!C9)</f>
        <v>E348742</v>
      </c>
      <c r="C4" s="155"/>
      <c r="D4" s="138"/>
      <c r="E4" s="138"/>
      <c r="F4" s="139" t="str">
        <f>IF(L1=1,"","Report Version")</f>
        <v/>
      </c>
      <c r="G4" s="139"/>
      <c r="H4" s="38"/>
    </row>
    <row r="5" spans="1:13" ht="20.25" customHeight="1" x14ac:dyDescent="0.25">
      <c r="A5" s="154"/>
      <c r="B5" s="155"/>
      <c r="C5" s="155"/>
      <c r="D5" s="138"/>
      <c r="E5" s="138"/>
      <c r="F5" s="135" t="str">
        <f>IF(L1=1,"",IF('Data Entry'!C25="","Enter Version Number of Report",'Data Entry'!C25))</f>
        <v/>
      </c>
      <c r="G5" s="135"/>
      <c r="H5" s="38"/>
    </row>
    <row r="6" spans="1:13" ht="36" customHeight="1" x14ac:dyDescent="0.25">
      <c r="A6" s="44" t="s">
        <v>51</v>
      </c>
      <c r="B6" s="135" t="str">
        <f>IF('Data Entry'!C12="","",'Data Entry'!C12)</f>
        <v/>
      </c>
      <c r="C6" s="136"/>
      <c r="D6" s="136"/>
      <c r="E6" s="136"/>
      <c r="F6" s="136"/>
      <c r="G6" s="136"/>
      <c r="H6" s="38"/>
    </row>
    <row r="7" spans="1:13" ht="8.25" customHeight="1" x14ac:dyDescent="0.25">
      <c r="A7" s="156"/>
      <c r="B7" s="157"/>
      <c r="C7" s="157"/>
      <c r="D7" s="157"/>
      <c r="E7" s="157"/>
      <c r="F7" s="157"/>
      <c r="G7" s="157"/>
      <c r="H7" s="38"/>
    </row>
    <row r="8" spans="1:13" ht="45" customHeight="1" x14ac:dyDescent="0.25">
      <c r="A8" s="44" t="str">
        <f>IF('Data Entry'!C16="yes","For Consolidated Reports - Subsidiary Reporting Entities Included in Report:","Not Consolidated")</f>
        <v>For Consolidated Reports - Subsidiary Reporting Entities Included in Report:</v>
      </c>
      <c r="B8" s="135" t="str">
        <f>IF('Data Entry'!C16="yes",IF('Data Entry'!C17="","",'Data Entry'!C17),"")</f>
        <v>PETROCHINA DUVERNAY GAS PARTNERSHIP (E332715)
PETROCHINA GROUNDBIRCH GAS PARTNERSHIP (E400651)
PETROCHINA MACKAY OILSANDS PARTNERSHIP (E727639)</v>
      </c>
      <c r="C8" s="136"/>
      <c r="D8" s="136"/>
      <c r="E8" s="136"/>
      <c r="F8" s="136"/>
      <c r="G8" s="136"/>
      <c r="H8" s="38"/>
    </row>
    <row r="9" spans="1:13" ht="8.25" customHeight="1" x14ac:dyDescent="0.25">
      <c r="A9" s="156"/>
      <c r="B9" s="157"/>
      <c r="C9" s="157"/>
      <c r="D9" s="157"/>
      <c r="E9" s="157"/>
      <c r="F9" s="157"/>
      <c r="G9" s="157"/>
      <c r="H9" s="38"/>
    </row>
    <row r="10" spans="1:13" ht="48" customHeight="1" x14ac:dyDescent="0.25">
      <c r="A10" s="44" t="str">
        <f>IF('Data Entry'!C29="yes","For Substituted Reports - Jurisdiction in which the Transparency Report was Originally Filed:","Not Substituted")</f>
        <v>Not Substituted</v>
      </c>
      <c r="B10" s="135" t="str">
        <f>IF('Data Entry'!C29="yes",IF('Data Entry'!C30="","",'Data Entry'!C30),"")</f>
        <v/>
      </c>
      <c r="C10" s="135"/>
      <c r="D10" s="137" t="str">
        <f>IF('Data Entry'!C29="yes","Report Due Date in Other Jurisdiction","")</f>
        <v/>
      </c>
      <c r="E10" s="137"/>
      <c r="F10" s="137"/>
      <c r="G10" s="46" t="str">
        <f>IF('Data Entry'!C29="yes",IF('Data Entry'!C31="","",'Data Entry'!C31),"")</f>
        <v/>
      </c>
      <c r="H10" s="38"/>
    </row>
    <row r="11" spans="1:13" ht="7.5" customHeight="1" x14ac:dyDescent="0.25">
      <c r="A11" s="152"/>
      <c r="B11" s="153"/>
      <c r="C11" s="153"/>
      <c r="D11" s="153"/>
      <c r="E11" s="153"/>
      <c r="F11" s="153"/>
      <c r="G11" s="153"/>
      <c r="H11" s="38"/>
    </row>
    <row r="12" spans="1:13" s="40" customFormat="1" ht="19.5" customHeight="1" x14ac:dyDescent="0.25">
      <c r="A12" s="48" t="str">
        <f>IF('Data Entry'!C38="By Reporting Entity","Attestation by Reporting Entity","Attestation Through Independent Audit")</f>
        <v>Attestation by Reporting Entity</v>
      </c>
      <c r="B12" s="49"/>
      <c r="C12" s="49"/>
      <c r="D12" s="49"/>
      <c r="E12" s="49"/>
      <c r="F12" s="49"/>
      <c r="G12" s="49"/>
      <c r="H12" s="39"/>
    </row>
    <row r="13" spans="1:13" x14ac:dyDescent="0.25">
      <c r="A13" s="148" t="str">
        <f>IF('Data Entry'!C38="By Reporting Entity",RIGHT('Data Entry'!A36:C36,LEN('Data Entry'!A36:C36)-21),MID('Data Entry'!E36,28,452)&amp;IF('Data Entry'!C39="","YYYY-MM-DD",TEXT('Data Entry'!C39,"yyyy-mm-dd"))&amp;", on the ESTMA Report for the entity(ies) and period listed above.
The independent auditor's report can be found at "&amp;'Data Entry'!C40&amp;".")</f>
        <v xml:space="preserve">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v>
      </c>
      <c r="B13" s="149"/>
      <c r="C13" s="149"/>
      <c r="D13" s="149"/>
      <c r="E13" s="149"/>
      <c r="F13" s="149"/>
      <c r="G13" s="149"/>
      <c r="H13" s="38"/>
    </row>
    <row r="14" spans="1:13" x14ac:dyDescent="0.25">
      <c r="A14" s="148"/>
      <c r="B14" s="149"/>
      <c r="C14" s="149"/>
      <c r="D14" s="149"/>
      <c r="E14" s="149"/>
      <c r="F14" s="149"/>
      <c r="G14" s="149"/>
      <c r="H14" s="38"/>
    </row>
    <row r="15" spans="1:13" x14ac:dyDescent="0.25">
      <c r="A15" s="148"/>
      <c r="B15" s="149"/>
      <c r="C15" s="149"/>
      <c r="D15" s="149"/>
      <c r="E15" s="149"/>
      <c r="F15" s="149"/>
      <c r="G15" s="149"/>
      <c r="H15" s="38"/>
    </row>
    <row r="16" spans="1:13" ht="16.5" x14ac:dyDescent="0.25">
      <c r="A16" s="150"/>
      <c r="B16" s="151"/>
      <c r="C16" s="151"/>
      <c r="D16" s="151"/>
      <c r="E16" s="151"/>
      <c r="F16" s="151"/>
      <c r="G16" s="151"/>
      <c r="H16" s="38"/>
      <c r="M16" s="41"/>
    </row>
    <row r="17" spans="1:8" ht="23.25" customHeight="1" x14ac:dyDescent="0.25">
      <c r="A17" s="150"/>
      <c r="B17" s="151"/>
      <c r="C17" s="151"/>
      <c r="D17" s="151"/>
      <c r="E17" s="151"/>
      <c r="F17" s="151"/>
      <c r="G17" s="151"/>
      <c r="H17" s="38"/>
    </row>
    <row r="18" spans="1:8" x14ac:dyDescent="0.25">
      <c r="A18" s="50"/>
      <c r="B18" s="51"/>
      <c r="C18" s="51"/>
      <c r="D18" s="51"/>
      <c r="E18" s="51"/>
      <c r="F18" s="51"/>
      <c r="G18" s="51"/>
      <c r="H18" s="38"/>
    </row>
    <row r="19" spans="1:8" x14ac:dyDescent="0.25">
      <c r="A19" s="52"/>
      <c r="B19" s="53"/>
      <c r="C19" s="53"/>
      <c r="D19" s="53"/>
      <c r="E19" s="53"/>
      <c r="F19" s="53"/>
      <c r="G19" s="53"/>
      <c r="H19" s="38"/>
    </row>
    <row r="20" spans="1:8" ht="33" x14ac:dyDescent="0.25">
      <c r="A20" s="54" t="s">
        <v>52</v>
      </c>
      <c r="B20" s="142" t="str">
        <f>IF('Data Entry'!C42="","",'Data Entry'!C42)</f>
        <v>Qiang Luo</v>
      </c>
      <c r="C20" s="142"/>
      <c r="D20" s="142"/>
      <c r="E20" s="142"/>
      <c r="F20" s="140" t="s">
        <v>53</v>
      </c>
      <c r="G20" s="144">
        <f>IF('Data Entry'!C44="","",'Data Entry'!C44)</f>
        <v>46170</v>
      </c>
      <c r="H20" s="38"/>
    </row>
    <row r="21" spans="1:8" ht="17.25" thickBot="1" x14ac:dyDescent="0.3">
      <c r="A21" s="55" t="s">
        <v>54</v>
      </c>
      <c r="B21" s="143" t="str">
        <f>IF('Data Entry'!C43="","",'Data Entry'!C43)</f>
        <v>VP, Finance</v>
      </c>
      <c r="C21" s="143"/>
      <c r="D21" s="143"/>
      <c r="E21" s="143"/>
      <c r="F21" s="141"/>
      <c r="G21" s="145"/>
      <c r="H21" s="42"/>
    </row>
  </sheetData>
  <sheetProtection sheet="1" formatCells="0" formatColumns="0" formatRows="0" insertHyperlinks="0" sort="0" autoFilter="0" pivotTables="0"/>
  <mergeCells count="20">
    <mergeCell ref="F20:F21"/>
    <mergeCell ref="B20:E20"/>
    <mergeCell ref="B21:E21"/>
    <mergeCell ref="G20:G21"/>
    <mergeCell ref="A1:G1"/>
    <mergeCell ref="B8:G8"/>
    <mergeCell ref="A13:G17"/>
    <mergeCell ref="A11:G11"/>
    <mergeCell ref="A4:A5"/>
    <mergeCell ref="B4:C5"/>
    <mergeCell ref="A7:G7"/>
    <mergeCell ref="A9:G9"/>
    <mergeCell ref="H1:H3"/>
    <mergeCell ref="B2:G2"/>
    <mergeCell ref="B10:C10"/>
    <mergeCell ref="D10:F10"/>
    <mergeCell ref="D4:E5"/>
    <mergeCell ref="F4:G4"/>
    <mergeCell ref="F5:G5"/>
    <mergeCell ref="B6:G6"/>
  </mergeCells>
  <conditionalFormatting sqref="F4:G4">
    <cfRule type="expression" dxfId="0" priority="5">
      <formula>$L$1=1</formula>
    </cfRule>
  </conditionalFormatting>
  <pageMargins left="0.7" right="0.7" top="0.75" bottom="0.75" header="0.3" footer="0.3"/>
  <pageSetup paperSize="5" fitToWidth="0" orientation="landscape" r:id="rId1"/>
  <headerFooter>
    <oddHeader>&amp;R&amp;"Calibri"&amp;12&amp;K000000 UNCLASSIFIED - NON CLASSIFIÉ&amp;1#_x000D_</oddHeader>
  </headerFooter>
  <customProperties>
    <customPr name="_pios_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044" r:id="rId5" name="Group Box 20">
              <controlPr defaultSize="0" autoFill="0" autoPict="0">
                <anchor moveWithCells="1">
                  <from>
                    <xdr:col>9</xdr:col>
                    <xdr:colOff>152400</xdr:colOff>
                    <xdr:row>6</xdr:row>
                    <xdr:rowOff>95250</xdr:rowOff>
                  </from>
                  <to>
                    <xdr:col>12</xdr:col>
                    <xdr:colOff>0</xdr:colOff>
                    <xdr:row>7</xdr:row>
                    <xdr:rowOff>495300</xdr:rowOff>
                  </to>
                </anchor>
              </controlPr>
            </control>
          </mc:Choice>
        </mc:AlternateContent>
        <mc:AlternateContent xmlns:mc="http://schemas.openxmlformats.org/markup-compatibility/2006">
          <mc:Choice Requires="x14">
            <control shapeId="1048" r:id="rId6" name="Option Button 24">
              <controlPr defaultSize="0" autoFill="0" autoLine="0" autoPict="0">
                <anchor moveWithCells="1">
                  <from>
                    <xdr:col>3</xdr:col>
                    <xdr:colOff>76200</xdr:colOff>
                    <xdr:row>3</xdr:row>
                    <xdr:rowOff>76200</xdr:rowOff>
                  </from>
                  <to>
                    <xdr:col>4</xdr:col>
                    <xdr:colOff>790575</xdr:colOff>
                    <xdr:row>4</xdr:row>
                    <xdr:rowOff>38100</xdr:rowOff>
                  </to>
                </anchor>
              </controlPr>
            </control>
          </mc:Choice>
        </mc:AlternateContent>
        <mc:AlternateContent xmlns:mc="http://schemas.openxmlformats.org/markup-compatibility/2006">
          <mc:Choice Requires="x14">
            <control shapeId="1049" r:id="rId7" name="Option Button 25">
              <controlPr defaultSize="0" autoFill="0" autoLine="0" autoPict="0">
                <anchor moveWithCells="1">
                  <from>
                    <xdr:col>3</xdr:col>
                    <xdr:colOff>76200</xdr:colOff>
                    <xdr:row>4</xdr:row>
                    <xdr:rowOff>0</xdr:rowOff>
                  </from>
                  <to>
                    <xdr:col>4</xdr:col>
                    <xdr:colOff>685800</xdr:colOff>
                    <xdr:row>4</xdr:row>
                    <xdr:rowOff>219075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8DF6BF5C-2B61-4DD5-B5CA-AAF9A2F7C985}">
            <xm:f>'Data Entry'!$C$29="yes"</xm:f>
            <x14:dxf>
              <fill>
                <patternFill>
                  <bgColor theme="0" tint="-4.9989318521683403E-2"/>
                </patternFill>
              </fill>
              <border>
                <left style="thin">
                  <color auto="1"/>
                </left>
                <right style="thin">
                  <color auto="1"/>
                </right>
                <vertical/>
                <horizontal/>
              </border>
            </x14:dxf>
          </x14:cfRule>
          <xm:sqref>D10:F10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CW260"/>
  <sheetViews>
    <sheetView showGridLines="0" tabSelected="1" zoomScale="85" zoomScaleNormal="85" zoomScaleSheetLayoutView="95" workbookViewId="0">
      <pane ySplit="9" topLeftCell="A10" activePane="bottomLeft" state="frozen"/>
      <selection activeCell="C36" sqref="C36"/>
      <selection pane="bottomLeft" activeCell="A38" sqref="A38:K38"/>
    </sheetView>
  </sheetViews>
  <sheetFormatPr defaultColWidth="9" defaultRowHeight="15" x14ac:dyDescent="0.25"/>
  <cols>
    <col min="1" max="1" width="28.140625" style="72" customWidth="1"/>
    <col min="2" max="2" width="20.7109375" style="72" customWidth="1"/>
    <col min="3" max="3" width="22.5703125" style="73" customWidth="1"/>
    <col min="4" max="4" width="19.7109375" style="74" customWidth="1"/>
    <col min="5" max="5" width="19.7109375" style="75" customWidth="1"/>
    <col min="6" max="6" width="19.7109375" style="76" customWidth="1"/>
    <col min="7" max="7" width="23.140625" style="36" customWidth="1"/>
    <col min="8" max="11" width="19.7109375" style="36" customWidth="1"/>
    <col min="12" max="12" width="25.42578125" style="36" customWidth="1"/>
    <col min="13" max="15" width="9" style="36"/>
    <col min="16" max="27" width="9" style="114" customWidth="1"/>
    <col min="28" max="28" width="9" style="36"/>
    <col min="29" max="29" width="37.28515625" style="37" customWidth="1"/>
    <col min="30" max="30" width="9" style="36"/>
    <col min="31" max="99" width="9" style="36" customWidth="1"/>
    <col min="100" max="100" width="9" style="36"/>
    <col min="101" max="101" width="9.140625" style="56" customWidth="1"/>
    <col min="102" max="16384" width="9" style="36"/>
  </cols>
  <sheetData>
    <row r="1" spans="1:101" ht="15" customHeight="1" x14ac:dyDescent="0.25">
      <c r="A1" s="166" t="s">
        <v>44</v>
      </c>
      <c r="B1" s="167"/>
      <c r="C1" s="167"/>
      <c r="D1" s="167"/>
      <c r="E1" s="167"/>
      <c r="F1" s="167"/>
      <c r="G1" s="167"/>
      <c r="H1" s="167"/>
      <c r="I1" s="167"/>
      <c r="J1" s="167"/>
      <c r="K1" s="167"/>
      <c r="L1" s="168"/>
      <c r="AC1" s="37" t="s">
        <v>55</v>
      </c>
      <c r="CW1" s="56" t="s">
        <v>20</v>
      </c>
    </row>
    <row r="2" spans="1:101" ht="15" customHeight="1" x14ac:dyDescent="0.25">
      <c r="A2" s="169"/>
      <c r="B2" s="170"/>
      <c r="C2" s="170"/>
      <c r="D2" s="170"/>
      <c r="E2" s="170"/>
      <c r="F2" s="170"/>
      <c r="G2" s="170"/>
      <c r="H2" s="170"/>
      <c r="I2" s="170"/>
      <c r="J2" s="170"/>
      <c r="K2" s="170"/>
      <c r="L2" s="171"/>
      <c r="AC2" s="37" t="s">
        <v>56</v>
      </c>
      <c r="CW2" s="56" t="s">
        <v>57</v>
      </c>
    </row>
    <row r="3" spans="1:101" ht="15" customHeight="1" x14ac:dyDescent="0.25">
      <c r="A3" s="172"/>
      <c r="B3" s="173"/>
      <c r="C3" s="173"/>
      <c r="D3" s="173"/>
      <c r="E3" s="173"/>
      <c r="F3" s="173"/>
      <c r="G3" s="173"/>
      <c r="H3" s="173"/>
      <c r="I3" s="173"/>
      <c r="J3" s="173"/>
      <c r="K3" s="173"/>
      <c r="L3" s="174"/>
      <c r="AC3" s="37" t="s">
        <v>58</v>
      </c>
      <c r="CW3" s="56" t="s">
        <v>59</v>
      </c>
    </row>
    <row r="4" spans="1:101" ht="16.5" customHeight="1" x14ac:dyDescent="0.25">
      <c r="A4" s="77" t="s">
        <v>6</v>
      </c>
      <c r="B4" s="78" t="s">
        <v>60</v>
      </c>
      <c r="C4" s="79">
        <f>'Cover Page - do not edit'!C3</f>
        <v>45658</v>
      </c>
      <c r="D4" s="80" t="s">
        <v>61</v>
      </c>
      <c r="E4" s="46">
        <f>'Cover Page - do not edit'!E3</f>
        <v>46022</v>
      </c>
      <c r="F4" s="81"/>
      <c r="G4" s="82"/>
      <c r="H4" s="83"/>
      <c r="I4" s="84"/>
      <c r="J4" s="81"/>
      <c r="K4" s="81"/>
      <c r="L4" s="85"/>
      <c r="AC4" s="37" t="s">
        <v>62</v>
      </c>
      <c r="CW4" s="56" t="s">
        <v>63</v>
      </c>
    </row>
    <row r="5" spans="1:101" ht="16.5" x14ac:dyDescent="0.25">
      <c r="A5" s="77" t="s">
        <v>46</v>
      </c>
      <c r="B5" s="181" t="str">
        <f>'Cover Page - do not edit'!B2:G2</f>
        <v>PETROCHINA CANADA LTD.</v>
      </c>
      <c r="C5" s="182"/>
      <c r="D5" s="183"/>
      <c r="E5" s="183"/>
      <c r="F5" s="184"/>
      <c r="G5" s="86" t="s">
        <v>19</v>
      </c>
      <c r="H5" s="185" t="str">
        <f>IF('Data Entry'!C21="","",'Data Entry'!C21)</f>
        <v>CAD</v>
      </c>
      <c r="I5" s="186"/>
      <c r="J5" s="81"/>
      <c r="K5" s="81"/>
      <c r="L5" s="85"/>
      <c r="AC5" s="37" t="s">
        <v>64</v>
      </c>
      <c r="CW5" s="56" t="s">
        <v>65</v>
      </c>
    </row>
    <row r="6" spans="1:101" ht="31.5" x14ac:dyDescent="0.25">
      <c r="A6" s="77" t="s">
        <v>50</v>
      </c>
      <c r="B6" s="175" t="str">
        <f>'Cover Page - do not edit'!B4</f>
        <v>E348742</v>
      </c>
      <c r="C6" s="176"/>
      <c r="D6" s="176"/>
      <c r="E6" s="176"/>
      <c r="F6" s="177"/>
      <c r="G6" s="87"/>
      <c r="H6" s="187"/>
      <c r="I6" s="187"/>
      <c r="J6" s="88"/>
      <c r="K6" s="88"/>
      <c r="L6" s="85"/>
      <c r="AC6" s="37" t="s">
        <v>66</v>
      </c>
      <c r="CW6" s="56" t="s">
        <v>67</v>
      </c>
    </row>
    <row r="7" spans="1:101" ht="58.5" customHeight="1" x14ac:dyDescent="0.25">
      <c r="A7" s="89" t="s">
        <v>68</v>
      </c>
      <c r="B7" s="178" t="str">
        <f>'Cover Page - do not edit'!B8:G8</f>
        <v>PETROCHINA DUVERNAY GAS PARTNERSHIP (E332715)
PETROCHINA GROUNDBIRCH GAS PARTNERSHIP (E400651)
PETROCHINA MACKAY OILSANDS PARTNERSHIP (E727639)</v>
      </c>
      <c r="C7" s="179"/>
      <c r="D7" s="179"/>
      <c r="E7" s="179"/>
      <c r="F7" s="180"/>
      <c r="G7" s="90"/>
      <c r="H7" s="188"/>
      <c r="I7" s="188"/>
      <c r="J7" s="91"/>
      <c r="K7" s="92"/>
      <c r="L7" s="93"/>
      <c r="AC7" s="37" t="s">
        <v>69</v>
      </c>
      <c r="CW7" s="56" t="s">
        <v>70</v>
      </c>
    </row>
    <row r="8" spans="1:101" ht="24" customHeight="1" x14ac:dyDescent="0.25">
      <c r="A8" s="163" t="s">
        <v>71</v>
      </c>
      <c r="B8" s="164"/>
      <c r="C8" s="164"/>
      <c r="D8" s="164"/>
      <c r="E8" s="164"/>
      <c r="F8" s="164"/>
      <c r="G8" s="164"/>
      <c r="H8" s="164"/>
      <c r="I8" s="164"/>
      <c r="J8" s="164"/>
      <c r="K8" s="164"/>
      <c r="L8" s="165"/>
      <c r="AC8" s="37" t="s">
        <v>72</v>
      </c>
      <c r="CW8" s="56" t="s">
        <v>73</v>
      </c>
    </row>
    <row r="9" spans="1:101" ht="51" x14ac:dyDescent="0.25">
      <c r="A9" s="105" t="s">
        <v>74</v>
      </c>
      <c r="B9" s="106" t="s">
        <v>75</v>
      </c>
      <c r="C9" s="106" t="s">
        <v>76</v>
      </c>
      <c r="D9" s="107" t="s">
        <v>77</v>
      </c>
      <c r="E9" s="108" t="s">
        <v>78</v>
      </c>
      <c r="F9" s="109" t="s">
        <v>79</v>
      </c>
      <c r="G9" s="107" t="s">
        <v>80</v>
      </c>
      <c r="H9" s="109" t="s">
        <v>81</v>
      </c>
      <c r="I9" s="107" t="s">
        <v>82</v>
      </c>
      <c r="J9" s="106" t="s">
        <v>83</v>
      </c>
      <c r="K9" s="110" t="s">
        <v>84</v>
      </c>
      <c r="L9" s="111" t="s">
        <v>85</v>
      </c>
      <c r="AC9" s="37" t="s">
        <v>86</v>
      </c>
      <c r="CW9" s="56" t="s">
        <v>87</v>
      </c>
    </row>
    <row r="10" spans="1:101" ht="93.75" customHeight="1" x14ac:dyDescent="0.25">
      <c r="A10" s="58" t="s">
        <v>56</v>
      </c>
      <c r="B10" s="63" t="s">
        <v>507</v>
      </c>
      <c r="D10" s="59">
        <v>0</v>
      </c>
      <c r="E10" s="60">
        <v>35440000</v>
      </c>
      <c r="F10" s="60">
        <v>2550000</v>
      </c>
      <c r="G10" s="60"/>
      <c r="H10" s="60">
        <v>0</v>
      </c>
      <c r="I10" s="60">
        <v>0</v>
      </c>
      <c r="J10" s="60">
        <v>0</v>
      </c>
      <c r="K10" s="61">
        <f>IF(SUM(Table2[[#This Row],[Taxes]:[Infrastructure Improvement Payments]])=0,"",SUM(Table2[[#This Row],[Taxes]:[Infrastructure Improvement Payments]]))</f>
        <v>37990000</v>
      </c>
      <c r="L10" s="67" t="s">
        <v>516</v>
      </c>
      <c r="AC10" s="37" t="s">
        <v>88</v>
      </c>
      <c r="CW10" s="56" t="s">
        <v>89</v>
      </c>
    </row>
    <row r="11" spans="1:101" ht="54" customHeight="1" x14ac:dyDescent="0.25">
      <c r="A11" s="62" t="s">
        <v>58</v>
      </c>
      <c r="B11" s="63" t="s">
        <v>508</v>
      </c>
      <c r="D11" s="64">
        <v>0</v>
      </c>
      <c r="E11" s="65">
        <v>1160000</v>
      </c>
      <c r="F11" s="65">
        <v>370000</v>
      </c>
      <c r="G11" s="65">
        <v>0</v>
      </c>
      <c r="H11" s="65">
        <v>0</v>
      </c>
      <c r="I11" s="65">
        <v>0</v>
      </c>
      <c r="J11" s="65">
        <v>0</v>
      </c>
      <c r="K11" s="66">
        <f>IF(SUM(Table2[[#This Row],[Taxes]:[Infrastructure Improvement Payments]])=0,"",SUM(Table2[[#This Row],[Taxes]:[Infrastructure Improvement Payments]]))</f>
        <v>1530000</v>
      </c>
      <c r="L11" s="67" t="s">
        <v>517</v>
      </c>
      <c r="AC11" s="37" t="s">
        <v>90</v>
      </c>
      <c r="CW11" s="56" t="s">
        <v>91</v>
      </c>
    </row>
    <row r="12" spans="1:101" x14ac:dyDescent="0.25">
      <c r="A12" s="62" t="s">
        <v>56</v>
      </c>
      <c r="B12" s="63" t="s">
        <v>509</v>
      </c>
      <c r="C12" s="63"/>
      <c r="D12" s="64"/>
      <c r="E12" s="65">
        <v>1340000</v>
      </c>
      <c r="F12" s="65"/>
      <c r="G12" s="65"/>
      <c r="H12" s="65"/>
      <c r="I12" s="65"/>
      <c r="J12" s="65"/>
      <c r="K12" s="66">
        <f>IF(SUM(Table2[[#This Row],[Taxes]:[Infrastructure Improvement Payments]])=0,"",SUM(Table2[[#This Row],[Taxes]:[Infrastructure Improvement Payments]]))</f>
        <v>1340000</v>
      </c>
      <c r="L12" s="67"/>
      <c r="AC12" s="37" t="s">
        <v>92</v>
      </c>
      <c r="CW12" s="56" t="s">
        <v>93</v>
      </c>
    </row>
    <row r="13" spans="1:101" ht="25.5" x14ac:dyDescent="0.25">
      <c r="A13" s="62" t="s">
        <v>55</v>
      </c>
      <c r="B13" s="63" t="s">
        <v>510</v>
      </c>
      <c r="C13" s="63"/>
      <c r="D13" s="64">
        <v>2040000</v>
      </c>
      <c r="E13" s="65">
        <v>0</v>
      </c>
      <c r="F13" s="65">
        <v>0</v>
      </c>
      <c r="G13" s="65">
        <v>0</v>
      </c>
      <c r="H13" s="65">
        <v>0</v>
      </c>
      <c r="I13" s="65">
        <v>0</v>
      </c>
      <c r="J13" s="65">
        <v>0</v>
      </c>
      <c r="K13" s="66">
        <f>IF(SUM(Table2[[#This Row],[Taxes]:[Infrastructure Improvement Payments]])=0,"",SUM(Table2[[#This Row],[Taxes]:[Infrastructure Improvement Payments]]))</f>
        <v>2040000</v>
      </c>
      <c r="L13" s="67"/>
      <c r="AC13" s="37" t="s">
        <v>94</v>
      </c>
      <c r="CW13" s="56" t="s">
        <v>95</v>
      </c>
    </row>
    <row r="14" spans="1:101" ht="25.5" x14ac:dyDescent="0.25">
      <c r="A14" s="62" t="s">
        <v>55</v>
      </c>
      <c r="B14" s="63" t="s">
        <v>511</v>
      </c>
      <c r="C14" s="63"/>
      <c r="D14" s="64">
        <v>3760000</v>
      </c>
      <c r="E14" s="65">
        <v>0</v>
      </c>
      <c r="F14" s="65">
        <v>0</v>
      </c>
      <c r="G14" s="65">
        <v>0</v>
      </c>
      <c r="H14" s="65">
        <v>0</v>
      </c>
      <c r="I14" s="65">
        <v>0</v>
      </c>
      <c r="J14" s="65">
        <v>0</v>
      </c>
      <c r="K14" s="66">
        <f>IF(SUM(Table2[[#This Row],[Taxes]:[Infrastructure Improvement Payments]])=0,"",SUM(Table2[[#This Row],[Taxes]:[Infrastructure Improvement Payments]]))</f>
        <v>3760000</v>
      </c>
      <c r="L14" s="67"/>
      <c r="AC14" s="37" t="s">
        <v>96</v>
      </c>
      <c r="CW14" s="56" t="s">
        <v>97</v>
      </c>
    </row>
    <row r="15" spans="1:101" ht="25.5" x14ac:dyDescent="0.25">
      <c r="A15" s="62" t="s">
        <v>55</v>
      </c>
      <c r="B15" s="73" t="s">
        <v>512</v>
      </c>
      <c r="C15" s="63"/>
      <c r="D15" s="64">
        <v>380000</v>
      </c>
      <c r="E15" s="65">
        <v>0</v>
      </c>
      <c r="F15" s="65">
        <v>0</v>
      </c>
      <c r="G15" s="65">
        <v>0</v>
      </c>
      <c r="H15" s="65">
        <v>0</v>
      </c>
      <c r="I15" s="65">
        <v>0</v>
      </c>
      <c r="J15" s="65">
        <v>0</v>
      </c>
      <c r="K15" s="66">
        <f>IF(SUM(Table2[[#This Row],[Taxes]:[Infrastructure Improvement Payments]])=0,"",SUM(Table2[[#This Row],[Taxes]:[Infrastructure Improvement Payments]]))</f>
        <v>380000</v>
      </c>
      <c r="L15" s="67"/>
      <c r="AC15" s="37" t="s">
        <v>98</v>
      </c>
      <c r="CW15" s="56" t="s">
        <v>99</v>
      </c>
    </row>
    <row r="16" spans="1:101" x14ac:dyDescent="0.25">
      <c r="A16" s="62" t="s">
        <v>55</v>
      </c>
      <c r="B16" s="63" t="s">
        <v>513</v>
      </c>
      <c r="C16" s="63"/>
      <c r="D16" s="116">
        <v>0</v>
      </c>
      <c r="E16" s="65">
        <v>0</v>
      </c>
      <c r="F16" s="65">
        <v>1630000</v>
      </c>
      <c r="G16" s="65">
        <v>0</v>
      </c>
      <c r="H16" s="65">
        <v>0</v>
      </c>
      <c r="I16" s="65">
        <v>0</v>
      </c>
      <c r="J16" s="65">
        <v>0</v>
      </c>
      <c r="K16" s="66">
        <f>IF(SUM(Table2[[#This Row],[Taxes]:[Infrastructure Improvement Payments]])=0,"",SUM(Table2[[#This Row],[Taxes]:[Infrastructure Improvement Payments]]))</f>
        <v>1630000</v>
      </c>
      <c r="L16" s="67"/>
      <c r="AC16" s="37" t="s">
        <v>100</v>
      </c>
      <c r="CW16" s="56" t="s">
        <v>101</v>
      </c>
    </row>
    <row r="17" spans="1:101" x14ac:dyDescent="0.25">
      <c r="A17" s="62" t="s">
        <v>55</v>
      </c>
      <c r="B17" s="63" t="s">
        <v>514</v>
      </c>
      <c r="C17" s="63"/>
      <c r="D17" s="65">
        <v>0</v>
      </c>
      <c r="E17" s="65">
        <v>0</v>
      </c>
      <c r="F17" s="65">
        <v>350000</v>
      </c>
      <c r="G17" s="65">
        <v>0</v>
      </c>
      <c r="H17" s="65">
        <v>0</v>
      </c>
      <c r="I17" s="65">
        <v>0</v>
      </c>
      <c r="J17" s="65">
        <v>0</v>
      </c>
      <c r="K17" s="66">
        <f>IF(SUM(Table2[[#This Row],[Taxes]:[Infrastructure Improvement Payments]])=0,"",SUM(Table2[[#This Row],[Taxes]:[Infrastructure Improvement Payments]]))</f>
        <v>350000</v>
      </c>
      <c r="L17" s="67"/>
      <c r="AC17" s="37" t="s">
        <v>102</v>
      </c>
      <c r="CW17" s="56" t="s">
        <v>103</v>
      </c>
    </row>
    <row r="18" spans="1:101" x14ac:dyDescent="0.25">
      <c r="A18" s="62" t="s">
        <v>55</v>
      </c>
      <c r="B18" s="63" t="s">
        <v>515</v>
      </c>
      <c r="C18" s="63"/>
      <c r="D18" s="64">
        <v>120000</v>
      </c>
      <c r="E18" s="65">
        <v>0</v>
      </c>
      <c r="F18" s="65">
        <v>0</v>
      </c>
      <c r="G18" s="65">
        <v>0</v>
      </c>
      <c r="H18" s="65">
        <v>0</v>
      </c>
      <c r="I18" s="65">
        <v>0</v>
      </c>
      <c r="J18" s="65">
        <v>0</v>
      </c>
      <c r="K18" s="66">
        <f>IF(SUM(Table2[[#This Row],[Taxes]:[Infrastructure Improvement Payments]])=0,"",SUM(Table2[[#This Row],[Taxes]:[Infrastructure Improvement Payments]]))</f>
        <v>120000</v>
      </c>
      <c r="L18" s="67"/>
      <c r="AC18" s="37" t="s">
        <v>104</v>
      </c>
      <c r="CW18" s="56" t="s">
        <v>105</v>
      </c>
    </row>
    <row r="19" spans="1:101" hidden="1" x14ac:dyDescent="0.25">
      <c r="A19" s="62"/>
      <c r="B19" s="63"/>
      <c r="C19" s="63"/>
      <c r="D19" s="64"/>
      <c r="E19" s="65"/>
      <c r="F19" s="65"/>
      <c r="G19" s="65"/>
      <c r="H19" s="65"/>
      <c r="I19" s="65"/>
      <c r="J19" s="65"/>
      <c r="K19" s="66"/>
      <c r="L19" s="67"/>
      <c r="AC19" s="37" t="s">
        <v>106</v>
      </c>
      <c r="CW19" s="56" t="s">
        <v>107</v>
      </c>
    </row>
    <row r="20" spans="1:101" hidden="1" x14ac:dyDescent="0.25">
      <c r="A20" s="62"/>
      <c r="B20" s="63"/>
      <c r="C20" s="63"/>
      <c r="D20" s="64"/>
      <c r="E20" s="65"/>
      <c r="F20" s="65"/>
      <c r="G20" s="65"/>
      <c r="H20" s="65"/>
      <c r="I20" s="65"/>
      <c r="J20" s="65"/>
      <c r="K20" s="66" t="str">
        <f>IF(SUM(Table2[[#This Row],[Taxes]:[Infrastructure Improvement Payments]])=0,"",SUM(Table2[[#This Row],[Taxes]:[Infrastructure Improvement Payments]]))</f>
        <v/>
      </c>
      <c r="L20" s="67"/>
      <c r="AC20" s="37" t="s">
        <v>108</v>
      </c>
      <c r="CW20" s="56" t="s">
        <v>109</v>
      </c>
    </row>
    <row r="21" spans="1:101" hidden="1" x14ac:dyDescent="0.25">
      <c r="A21" s="62"/>
      <c r="B21" s="63"/>
      <c r="C21" s="63"/>
      <c r="D21" s="64"/>
      <c r="E21" s="65" t="s">
        <v>114</v>
      </c>
      <c r="F21" s="65"/>
      <c r="G21" s="65"/>
      <c r="H21" s="65"/>
      <c r="I21" s="65"/>
      <c r="J21" s="65"/>
      <c r="K21" s="66" t="str">
        <f>IF(SUM(Table2[[#This Row],[Taxes]:[Infrastructure Improvement Payments]])=0,"",SUM(Table2[[#This Row],[Taxes]:[Infrastructure Improvement Payments]]))</f>
        <v/>
      </c>
      <c r="L21" s="67"/>
      <c r="AC21" s="37" t="s">
        <v>115</v>
      </c>
      <c r="CW21" s="56" t="s">
        <v>116</v>
      </c>
    </row>
    <row r="22" spans="1:101" hidden="1" x14ac:dyDescent="0.25">
      <c r="A22" s="62"/>
      <c r="B22" s="63"/>
      <c r="C22" s="63"/>
      <c r="D22" s="64"/>
      <c r="E22" s="65"/>
      <c r="F22" s="65"/>
      <c r="G22" s="65"/>
      <c r="H22" s="65"/>
      <c r="I22" s="65"/>
      <c r="J22" s="65"/>
      <c r="K22" s="66" t="str">
        <f>IF(SUM(Table2[[#This Row],[Taxes]:[Infrastructure Improvement Payments]])=0,"",SUM(Table2[[#This Row],[Taxes]:[Infrastructure Improvement Payments]]))</f>
        <v/>
      </c>
      <c r="L22" s="67"/>
      <c r="AC22" s="37" t="s">
        <v>117</v>
      </c>
      <c r="CW22" s="56" t="s">
        <v>118</v>
      </c>
    </row>
    <row r="23" spans="1:101" hidden="1" x14ac:dyDescent="0.25">
      <c r="A23" s="62"/>
      <c r="B23" s="63"/>
      <c r="C23" s="63"/>
      <c r="D23" s="64"/>
      <c r="E23" s="65"/>
      <c r="F23" s="65"/>
      <c r="G23" s="65"/>
      <c r="H23" s="65"/>
      <c r="I23" s="65"/>
      <c r="J23" s="65"/>
      <c r="K23" s="66" t="str">
        <f>IF(SUM(Table2[[#This Row],[Taxes]:[Infrastructure Improvement Payments]])=0,"",SUM(Table2[[#This Row],[Taxes]:[Infrastructure Improvement Payments]]))</f>
        <v/>
      </c>
      <c r="L23" s="67"/>
      <c r="AC23" s="37" t="s">
        <v>119</v>
      </c>
      <c r="CW23" s="56" t="s">
        <v>120</v>
      </c>
    </row>
    <row r="24" spans="1:101" hidden="1" x14ac:dyDescent="0.25">
      <c r="A24" s="62"/>
      <c r="B24" s="63"/>
      <c r="C24" s="63"/>
      <c r="D24" s="64"/>
      <c r="E24" s="65"/>
      <c r="F24" s="63"/>
      <c r="G24" s="65"/>
      <c r="H24" s="65"/>
      <c r="I24" s="65"/>
      <c r="J24" s="65"/>
      <c r="K24" s="66" t="str">
        <f>IF(SUM(Table2[[#This Row],[Taxes]:[Infrastructure Improvement Payments]])=0,"",SUM(Table2[[#This Row],[Taxes]:[Infrastructure Improvement Payments]]))</f>
        <v/>
      </c>
      <c r="L24" s="67"/>
      <c r="AC24" s="37" t="s">
        <v>121</v>
      </c>
      <c r="CW24" s="56" t="s">
        <v>122</v>
      </c>
    </row>
    <row r="25" spans="1:101" hidden="1" x14ac:dyDescent="0.25">
      <c r="A25" s="62"/>
      <c r="B25" s="63"/>
      <c r="C25" s="63"/>
      <c r="D25" s="64"/>
      <c r="E25" s="65"/>
      <c r="F25" s="65"/>
      <c r="G25" s="65"/>
      <c r="H25" s="65"/>
      <c r="I25" s="65"/>
      <c r="J25" s="65"/>
      <c r="K25" s="66" t="str">
        <f>IF(SUM(Table2[[#This Row],[Taxes]:[Infrastructure Improvement Payments]])=0,"",SUM(Table2[[#This Row],[Taxes]:[Infrastructure Improvement Payments]]))</f>
        <v/>
      </c>
      <c r="L25" s="67"/>
      <c r="AC25" s="37" t="s">
        <v>123</v>
      </c>
      <c r="CW25" s="56" t="s">
        <v>124</v>
      </c>
    </row>
    <row r="26" spans="1:101" hidden="1" x14ac:dyDescent="0.25">
      <c r="A26" s="62"/>
      <c r="B26" s="63"/>
      <c r="C26" s="63"/>
      <c r="D26" s="64"/>
      <c r="E26" s="65"/>
      <c r="F26" s="65"/>
      <c r="G26" s="65"/>
      <c r="H26" s="65"/>
      <c r="I26" s="65"/>
      <c r="J26" s="65"/>
      <c r="K26" s="66" t="str">
        <f>IF(SUM(Table2[[#This Row],[Taxes]:[Infrastructure Improvement Payments]])=0,"",SUM(Table2[[#This Row],[Taxes]:[Infrastructure Improvement Payments]]))</f>
        <v/>
      </c>
      <c r="L26" s="67"/>
      <c r="AC26" s="37" t="s">
        <v>125</v>
      </c>
      <c r="CW26" s="56" t="s">
        <v>126</v>
      </c>
    </row>
    <row r="27" spans="1:101" hidden="1" x14ac:dyDescent="0.25">
      <c r="A27" s="62"/>
      <c r="B27" s="63"/>
      <c r="C27" s="63"/>
      <c r="D27" s="64"/>
      <c r="E27" s="65"/>
      <c r="F27" s="65"/>
      <c r="G27" s="65"/>
      <c r="H27" s="65"/>
      <c r="I27" s="65"/>
      <c r="J27" s="65"/>
      <c r="K27" s="66" t="str">
        <f>IF(SUM(Table2[[#This Row],[Taxes]:[Infrastructure Improvement Payments]])=0,"",SUM(Table2[[#This Row],[Taxes]:[Infrastructure Improvement Payments]]))</f>
        <v/>
      </c>
      <c r="L27" s="67"/>
      <c r="AC27" s="37" t="s">
        <v>127</v>
      </c>
      <c r="CW27" s="56" t="s">
        <v>128</v>
      </c>
    </row>
    <row r="28" spans="1:101" hidden="1" x14ac:dyDescent="0.25">
      <c r="A28" s="62"/>
      <c r="B28" s="63"/>
      <c r="C28" s="63"/>
      <c r="D28" s="64"/>
      <c r="E28" s="65"/>
      <c r="F28" s="65"/>
      <c r="G28" s="65"/>
      <c r="H28" s="65"/>
      <c r="I28" s="65"/>
      <c r="J28" s="65"/>
      <c r="K28" s="66" t="str">
        <f>IF(SUM(Table2[[#This Row],[Taxes]:[Infrastructure Improvement Payments]])=0,"",SUM(Table2[[#This Row],[Taxes]:[Infrastructure Improvement Payments]]))</f>
        <v/>
      </c>
      <c r="L28" s="67"/>
      <c r="AC28" s="37" t="s">
        <v>129</v>
      </c>
      <c r="CW28" s="56" t="s">
        <v>130</v>
      </c>
    </row>
    <row r="29" spans="1:101" hidden="1" x14ac:dyDescent="0.25">
      <c r="A29" s="62"/>
      <c r="B29" s="63"/>
      <c r="C29" s="63"/>
      <c r="D29" s="64"/>
      <c r="E29" s="65"/>
      <c r="F29" s="65"/>
      <c r="G29" s="65"/>
      <c r="H29" s="65"/>
      <c r="I29" s="65"/>
      <c r="J29" s="65"/>
      <c r="K29" s="66" t="str">
        <f>IF(SUM(Table2[[#This Row],[Taxes]:[Infrastructure Improvement Payments]])=0,"",SUM(Table2[[#This Row],[Taxes]:[Infrastructure Improvement Payments]]))</f>
        <v/>
      </c>
      <c r="L29" s="67"/>
      <c r="AC29" s="37" t="s">
        <v>131</v>
      </c>
      <c r="CW29" s="56" t="s">
        <v>132</v>
      </c>
    </row>
    <row r="30" spans="1:101" hidden="1" x14ac:dyDescent="0.25">
      <c r="A30" s="62"/>
      <c r="B30" s="63"/>
      <c r="C30" s="63"/>
      <c r="D30" s="64"/>
      <c r="E30" s="65"/>
      <c r="F30" s="65"/>
      <c r="G30" s="65"/>
      <c r="H30" s="65"/>
      <c r="I30" s="65"/>
      <c r="J30" s="65"/>
      <c r="K30" s="66" t="str">
        <f>IF(SUM(Table2[[#This Row],[Taxes]:[Infrastructure Improvement Payments]])=0,"",SUM(Table2[[#This Row],[Taxes]:[Infrastructure Improvement Payments]]))</f>
        <v/>
      </c>
      <c r="L30" s="67"/>
      <c r="AC30" s="37" t="s">
        <v>133</v>
      </c>
      <c r="CW30" s="56" t="s">
        <v>134</v>
      </c>
    </row>
    <row r="31" spans="1:101" hidden="1" x14ac:dyDescent="0.25">
      <c r="A31" s="62"/>
      <c r="B31" s="63"/>
      <c r="C31" s="63"/>
      <c r="D31" s="64"/>
      <c r="E31" s="65"/>
      <c r="F31" s="65"/>
      <c r="G31" s="65"/>
      <c r="H31" s="65"/>
      <c r="I31" s="65"/>
      <c r="J31" s="65"/>
      <c r="K31" s="66" t="str">
        <f>IF(SUM(Table2[[#This Row],[Taxes]:[Infrastructure Improvement Payments]])=0,"",SUM(Table2[[#This Row],[Taxes]:[Infrastructure Improvement Payments]]))</f>
        <v/>
      </c>
      <c r="L31" s="67"/>
      <c r="AC31" s="37" t="s">
        <v>135</v>
      </c>
      <c r="CW31" s="56" t="s">
        <v>136</v>
      </c>
    </row>
    <row r="32" spans="1:101" hidden="1" x14ac:dyDescent="0.25">
      <c r="A32" s="62"/>
      <c r="B32" s="63"/>
      <c r="C32" s="63"/>
      <c r="D32" s="64"/>
      <c r="E32" s="65"/>
      <c r="F32" s="65"/>
      <c r="G32" s="65"/>
      <c r="H32" s="65"/>
      <c r="I32" s="65"/>
      <c r="J32" s="65"/>
      <c r="K32" s="66" t="str">
        <f>IF(SUM(Table2[[#This Row],[Taxes]:[Infrastructure Improvement Payments]])=0,"",SUM(Table2[[#This Row],[Taxes]:[Infrastructure Improvement Payments]]))</f>
        <v/>
      </c>
      <c r="L32" s="67"/>
      <c r="AC32" s="37" t="s">
        <v>137</v>
      </c>
      <c r="CW32" s="56" t="s">
        <v>138</v>
      </c>
    </row>
    <row r="33" spans="1:101" hidden="1" x14ac:dyDescent="0.25">
      <c r="A33" s="68"/>
      <c r="B33" s="69"/>
      <c r="C33" s="69"/>
      <c r="D33" s="69"/>
      <c r="E33" s="69"/>
      <c r="F33" s="69"/>
      <c r="G33" s="69"/>
      <c r="H33" s="69"/>
      <c r="I33" s="69"/>
      <c r="J33" s="69"/>
      <c r="K33" s="69" t="str">
        <f>IF(SUM(Table2[[#This Row],[Taxes]:[Infrastructure Improvement Payments]])=0,"",SUM(Table2[[#This Row],[Taxes]:[Infrastructure Improvement Payments]]))</f>
        <v/>
      </c>
      <c r="L33" s="70"/>
      <c r="AC33" s="37" t="s">
        <v>139</v>
      </c>
      <c r="CW33" s="56" t="s">
        <v>140</v>
      </c>
    </row>
    <row r="34" spans="1:101" ht="70.5" customHeight="1" thickBot="1" x14ac:dyDescent="0.3">
      <c r="A34" s="71" t="s">
        <v>141</v>
      </c>
      <c r="B34" s="160"/>
      <c r="C34" s="161"/>
      <c r="D34" s="161"/>
      <c r="E34" s="161"/>
      <c r="F34" s="161"/>
      <c r="G34" s="161"/>
      <c r="H34" s="161"/>
      <c r="I34" s="161"/>
      <c r="J34" s="161"/>
      <c r="K34" s="161"/>
      <c r="L34" s="162"/>
      <c r="AC34" s="37" t="s">
        <v>142</v>
      </c>
      <c r="CW34" s="56" t="s">
        <v>143</v>
      </c>
    </row>
    <row r="35" spans="1:101" x14ac:dyDescent="0.25">
      <c r="A35" s="158" t="s">
        <v>144</v>
      </c>
      <c r="B35" s="158"/>
      <c r="C35" s="158"/>
      <c r="D35" s="158"/>
      <c r="E35" s="158"/>
      <c r="F35" s="158"/>
      <c r="G35" s="158"/>
      <c r="H35" s="158"/>
      <c r="I35" s="158"/>
      <c r="J35" s="158"/>
      <c r="K35" s="158"/>
      <c r="AC35" s="37" t="s">
        <v>145</v>
      </c>
      <c r="CW35" s="56" t="s">
        <v>146</v>
      </c>
    </row>
    <row r="36" spans="1:101" x14ac:dyDescent="0.25">
      <c r="A36" s="159" t="s">
        <v>147</v>
      </c>
      <c r="B36" s="159"/>
      <c r="C36" s="159"/>
      <c r="D36" s="159"/>
      <c r="E36" s="159"/>
      <c r="F36" s="159"/>
      <c r="G36" s="159"/>
      <c r="H36" s="159"/>
      <c r="I36" s="159"/>
      <c r="J36" s="159"/>
      <c r="K36" s="159"/>
      <c r="AC36" s="37" t="s">
        <v>148</v>
      </c>
      <c r="CW36" s="56" t="s">
        <v>149</v>
      </c>
    </row>
    <row r="37" spans="1:101" x14ac:dyDescent="0.25">
      <c r="A37" s="158" t="s">
        <v>150</v>
      </c>
      <c r="B37" s="158"/>
      <c r="C37" s="158"/>
      <c r="D37" s="158"/>
      <c r="E37" s="158"/>
      <c r="F37" s="158"/>
      <c r="G37" s="158"/>
      <c r="H37" s="158"/>
      <c r="I37" s="158"/>
      <c r="J37" s="158"/>
      <c r="K37" s="158"/>
      <c r="AC37" s="37" t="s">
        <v>151</v>
      </c>
      <c r="CW37" s="56" t="s">
        <v>152</v>
      </c>
    </row>
    <row r="38" spans="1:101" x14ac:dyDescent="0.25">
      <c r="A38" s="159" t="s">
        <v>153</v>
      </c>
      <c r="B38" s="159"/>
      <c r="C38" s="159"/>
      <c r="D38" s="159"/>
      <c r="E38" s="159"/>
      <c r="F38" s="159"/>
      <c r="G38" s="159"/>
      <c r="H38" s="159"/>
      <c r="I38" s="159"/>
      <c r="J38" s="159"/>
      <c r="K38" s="159"/>
      <c r="AC38" s="37" t="s">
        <v>154</v>
      </c>
      <c r="CW38" s="56" t="s">
        <v>155</v>
      </c>
    </row>
    <row r="39" spans="1:101" x14ac:dyDescent="0.25">
      <c r="AC39" s="37" t="s">
        <v>156</v>
      </c>
      <c r="CW39" s="56" t="s">
        <v>157</v>
      </c>
    </row>
    <row r="40" spans="1:101" ht="45.75" customHeight="1" x14ac:dyDescent="0.25">
      <c r="AC40" s="37" t="s">
        <v>158</v>
      </c>
      <c r="CW40" s="56" t="s">
        <v>159</v>
      </c>
    </row>
    <row r="41" spans="1:101" ht="90.75" customHeight="1" x14ac:dyDescent="0.25">
      <c r="AC41" s="37" t="s">
        <v>160</v>
      </c>
      <c r="CW41" s="56" t="s">
        <v>161</v>
      </c>
    </row>
    <row r="42" spans="1:101" ht="45.75" customHeight="1" x14ac:dyDescent="0.25">
      <c r="AC42" s="37" t="s">
        <v>162</v>
      </c>
      <c r="CW42" s="56" t="s">
        <v>163</v>
      </c>
    </row>
    <row r="43" spans="1:101" x14ac:dyDescent="0.25">
      <c r="AC43" s="37" t="s">
        <v>164</v>
      </c>
      <c r="CW43" s="56" t="s">
        <v>165</v>
      </c>
    </row>
    <row r="44" spans="1:101" ht="30.75" customHeight="1" x14ac:dyDescent="0.25">
      <c r="AC44" s="37" t="s">
        <v>166</v>
      </c>
      <c r="CW44" s="56" t="s">
        <v>167</v>
      </c>
    </row>
    <row r="45" spans="1:101" ht="30.75" customHeight="1" x14ac:dyDescent="0.25">
      <c r="AC45" s="37" t="s">
        <v>168</v>
      </c>
      <c r="CW45" s="56" t="s">
        <v>169</v>
      </c>
    </row>
    <row r="46" spans="1:101" ht="30.75" customHeight="1" x14ac:dyDescent="0.25">
      <c r="AC46" s="37" t="s">
        <v>170</v>
      </c>
      <c r="CW46" s="56" t="s">
        <v>171</v>
      </c>
    </row>
    <row r="47" spans="1:101" x14ac:dyDescent="0.25">
      <c r="AC47" s="37" t="s">
        <v>172</v>
      </c>
      <c r="CW47" s="56" t="s">
        <v>173</v>
      </c>
    </row>
    <row r="48" spans="1:101" ht="30.75" customHeight="1" x14ac:dyDescent="0.25">
      <c r="AC48" s="37" t="s">
        <v>174</v>
      </c>
      <c r="CW48" s="56" t="s">
        <v>175</v>
      </c>
    </row>
    <row r="49" spans="29:101" x14ac:dyDescent="0.25">
      <c r="AC49" s="37" t="s">
        <v>176</v>
      </c>
      <c r="CW49" s="56" t="s">
        <v>177</v>
      </c>
    </row>
    <row r="50" spans="29:101" ht="30.75" customHeight="1" x14ac:dyDescent="0.25">
      <c r="AC50" s="37" t="s">
        <v>178</v>
      </c>
      <c r="CW50" s="56" t="s">
        <v>179</v>
      </c>
    </row>
    <row r="51" spans="29:101" ht="30.75" customHeight="1" x14ac:dyDescent="0.25">
      <c r="AC51" s="37" t="s">
        <v>180</v>
      </c>
      <c r="CW51" s="56" t="s">
        <v>181</v>
      </c>
    </row>
    <row r="52" spans="29:101" x14ac:dyDescent="0.25">
      <c r="AC52" s="37" t="s">
        <v>182</v>
      </c>
      <c r="CW52" s="56" t="s">
        <v>183</v>
      </c>
    </row>
    <row r="53" spans="29:101" ht="30.75" customHeight="1" x14ac:dyDescent="0.25">
      <c r="AC53" s="37" t="s">
        <v>184</v>
      </c>
      <c r="CW53" s="56" t="s">
        <v>185</v>
      </c>
    </row>
    <row r="54" spans="29:101" x14ac:dyDescent="0.25">
      <c r="AC54" s="37" t="s">
        <v>186</v>
      </c>
      <c r="CW54" s="56" t="s">
        <v>187</v>
      </c>
    </row>
    <row r="55" spans="29:101" ht="30.75" customHeight="1" x14ac:dyDescent="0.25">
      <c r="AC55" s="37" t="s">
        <v>188</v>
      </c>
      <c r="CW55" s="56" t="s">
        <v>189</v>
      </c>
    </row>
    <row r="56" spans="29:101" x14ac:dyDescent="0.25">
      <c r="AC56" s="37" t="s">
        <v>190</v>
      </c>
      <c r="CW56" s="56" t="s">
        <v>191</v>
      </c>
    </row>
    <row r="57" spans="29:101" x14ac:dyDescent="0.25">
      <c r="AC57" s="37" t="s">
        <v>192</v>
      </c>
      <c r="CW57" s="56" t="s">
        <v>193</v>
      </c>
    </row>
    <row r="58" spans="29:101" x14ac:dyDescent="0.25">
      <c r="AC58" s="37" t="s">
        <v>194</v>
      </c>
      <c r="CW58" s="56" t="s">
        <v>195</v>
      </c>
    </row>
    <row r="59" spans="29:101" x14ac:dyDescent="0.25">
      <c r="AC59" s="37" t="s">
        <v>196</v>
      </c>
      <c r="CW59" s="56" t="s">
        <v>197</v>
      </c>
    </row>
    <row r="60" spans="29:101" x14ac:dyDescent="0.25">
      <c r="AC60" s="37" t="s">
        <v>490</v>
      </c>
      <c r="CW60" s="56" t="s">
        <v>198</v>
      </c>
    </row>
    <row r="61" spans="29:101" x14ac:dyDescent="0.25">
      <c r="AC61" s="37" t="s">
        <v>199</v>
      </c>
      <c r="CW61" s="56" t="s">
        <v>200</v>
      </c>
    </row>
    <row r="62" spans="29:101" ht="30.75" customHeight="1" x14ac:dyDescent="0.25">
      <c r="AC62" s="37" t="s">
        <v>201</v>
      </c>
      <c r="CW62" s="56" t="s">
        <v>202</v>
      </c>
    </row>
    <row r="63" spans="29:101" ht="45.75" customHeight="1" x14ac:dyDescent="0.25">
      <c r="AC63" s="37" t="s">
        <v>203</v>
      </c>
      <c r="CW63" s="56" t="s">
        <v>204</v>
      </c>
    </row>
    <row r="64" spans="29:101" x14ac:dyDescent="0.25">
      <c r="AC64" s="37" t="s">
        <v>205</v>
      </c>
      <c r="CW64" s="56" t="s">
        <v>206</v>
      </c>
    </row>
    <row r="65" spans="29:101" x14ac:dyDescent="0.25">
      <c r="AC65" s="37" t="s">
        <v>207</v>
      </c>
      <c r="CW65" s="56" t="s">
        <v>208</v>
      </c>
    </row>
    <row r="66" spans="29:101" x14ac:dyDescent="0.25">
      <c r="AC66" s="37" t="s">
        <v>209</v>
      </c>
      <c r="CW66" s="56" t="s">
        <v>210</v>
      </c>
    </row>
    <row r="67" spans="29:101" x14ac:dyDescent="0.25">
      <c r="AC67" s="37" t="s">
        <v>211</v>
      </c>
      <c r="CW67" s="56" t="s">
        <v>212</v>
      </c>
    </row>
    <row r="68" spans="29:101" ht="30.75" customHeight="1" x14ac:dyDescent="0.25">
      <c r="AC68" s="37" t="s">
        <v>213</v>
      </c>
      <c r="CW68" s="56" t="s">
        <v>214</v>
      </c>
    </row>
    <row r="69" spans="29:101" x14ac:dyDescent="0.25">
      <c r="AC69" s="37" t="s">
        <v>215</v>
      </c>
      <c r="CW69" s="56" t="s">
        <v>216</v>
      </c>
    </row>
    <row r="70" spans="29:101" x14ac:dyDescent="0.25">
      <c r="AC70" s="37" t="s">
        <v>217</v>
      </c>
      <c r="CW70" s="56" t="s">
        <v>218</v>
      </c>
    </row>
    <row r="71" spans="29:101" x14ac:dyDescent="0.25">
      <c r="AC71" s="37" t="s">
        <v>219</v>
      </c>
      <c r="CW71" s="56" t="s">
        <v>220</v>
      </c>
    </row>
    <row r="72" spans="29:101" x14ac:dyDescent="0.25">
      <c r="AC72" s="37" t="s">
        <v>221</v>
      </c>
      <c r="CW72" s="56" t="s">
        <v>222</v>
      </c>
    </row>
    <row r="73" spans="29:101" x14ac:dyDescent="0.25">
      <c r="AC73" s="37" t="s">
        <v>223</v>
      </c>
      <c r="CW73" s="56" t="s">
        <v>224</v>
      </c>
    </row>
    <row r="74" spans="29:101" ht="60.75" customHeight="1" x14ac:dyDescent="0.25">
      <c r="AC74" s="37" t="s">
        <v>225</v>
      </c>
      <c r="CW74" s="56" t="s">
        <v>226</v>
      </c>
    </row>
    <row r="75" spans="29:101" ht="75.75" customHeight="1" x14ac:dyDescent="0.25">
      <c r="AC75" s="37" t="s">
        <v>227</v>
      </c>
      <c r="CW75" s="56" t="s">
        <v>228</v>
      </c>
    </row>
    <row r="76" spans="29:101" ht="30.75" customHeight="1" x14ac:dyDescent="0.25">
      <c r="AC76" s="37" t="s">
        <v>229</v>
      </c>
      <c r="CW76" s="56" t="s">
        <v>230</v>
      </c>
    </row>
    <row r="77" spans="29:101" x14ac:dyDescent="0.25">
      <c r="AC77" s="37" t="s">
        <v>231</v>
      </c>
      <c r="CW77" s="56" t="s">
        <v>232</v>
      </c>
    </row>
    <row r="78" spans="29:101" x14ac:dyDescent="0.25">
      <c r="AC78" s="37" t="s">
        <v>233</v>
      </c>
      <c r="CW78" s="56" t="s">
        <v>234</v>
      </c>
    </row>
    <row r="79" spans="29:101" ht="15" customHeight="1" x14ac:dyDescent="0.25">
      <c r="AC79" s="37" t="s">
        <v>235</v>
      </c>
      <c r="CW79" s="56" t="s">
        <v>236</v>
      </c>
    </row>
    <row r="80" spans="29:101" x14ac:dyDescent="0.25">
      <c r="AC80" s="37" t="s">
        <v>491</v>
      </c>
      <c r="CW80" s="56" t="s">
        <v>238</v>
      </c>
    </row>
    <row r="81" spans="29:101" x14ac:dyDescent="0.25">
      <c r="AC81" s="37" t="s">
        <v>237</v>
      </c>
      <c r="CW81" s="56" t="s">
        <v>240</v>
      </c>
    </row>
    <row r="82" spans="29:101" x14ac:dyDescent="0.25">
      <c r="AC82" s="37" t="s">
        <v>239</v>
      </c>
      <c r="CW82" s="56" t="s">
        <v>242</v>
      </c>
    </row>
    <row r="83" spans="29:101" ht="30.75" customHeight="1" x14ac:dyDescent="0.25">
      <c r="AC83" s="37" t="s">
        <v>241</v>
      </c>
      <c r="CW83" s="56" t="s">
        <v>244</v>
      </c>
    </row>
    <row r="84" spans="29:101" ht="30.75" customHeight="1" x14ac:dyDescent="0.25">
      <c r="AC84" s="37" t="s">
        <v>243</v>
      </c>
      <c r="CW84" s="56" t="s">
        <v>246</v>
      </c>
    </row>
    <row r="85" spans="29:101" x14ac:dyDescent="0.25">
      <c r="AC85" s="37" t="s">
        <v>245</v>
      </c>
      <c r="CW85" s="56" t="s">
        <v>248</v>
      </c>
    </row>
    <row r="86" spans="29:101" x14ac:dyDescent="0.25">
      <c r="AC86" s="37" t="s">
        <v>247</v>
      </c>
      <c r="CW86" s="56" t="s">
        <v>250</v>
      </c>
    </row>
    <row r="87" spans="29:101" ht="30.75" customHeight="1" x14ac:dyDescent="0.25">
      <c r="AC87" s="37" t="s">
        <v>249</v>
      </c>
      <c r="CW87" s="56" t="s">
        <v>252</v>
      </c>
    </row>
    <row r="88" spans="29:101" x14ac:dyDescent="0.25">
      <c r="AC88" s="37" t="s">
        <v>251</v>
      </c>
      <c r="CW88" s="56" t="s">
        <v>254</v>
      </c>
    </row>
    <row r="89" spans="29:101" x14ac:dyDescent="0.25">
      <c r="AC89" s="37" t="s">
        <v>253</v>
      </c>
      <c r="CW89" s="56" t="s">
        <v>256</v>
      </c>
    </row>
    <row r="90" spans="29:101" ht="30.75" customHeight="1" x14ac:dyDescent="0.25">
      <c r="AC90" s="37" t="s">
        <v>255</v>
      </c>
      <c r="CW90" s="56" t="s">
        <v>258</v>
      </c>
    </row>
    <row r="91" spans="29:101" ht="45.75" customHeight="1" x14ac:dyDescent="0.25">
      <c r="AC91" s="37" t="s">
        <v>257</v>
      </c>
      <c r="CW91" s="56" t="s">
        <v>260</v>
      </c>
    </row>
    <row r="92" spans="29:101" x14ac:dyDescent="0.25">
      <c r="AC92" s="37" t="s">
        <v>259</v>
      </c>
      <c r="CW92" s="56" t="s">
        <v>262</v>
      </c>
    </row>
    <row r="93" spans="29:101" ht="90.75" customHeight="1" x14ac:dyDescent="0.25">
      <c r="AC93" s="37" t="s">
        <v>261</v>
      </c>
      <c r="CW93" s="56" t="s">
        <v>264</v>
      </c>
    </row>
    <row r="94" spans="29:101" ht="30.75" customHeight="1" x14ac:dyDescent="0.25">
      <c r="AC94" s="37" t="s">
        <v>263</v>
      </c>
      <c r="CW94" s="56" t="s">
        <v>266</v>
      </c>
    </row>
    <row r="95" spans="29:101" x14ac:dyDescent="0.25">
      <c r="AC95" s="37" t="s">
        <v>265</v>
      </c>
      <c r="CW95" s="56" t="s">
        <v>268</v>
      </c>
    </row>
    <row r="96" spans="29:101" ht="30.75" customHeight="1" x14ac:dyDescent="0.25">
      <c r="AC96" s="37" t="s">
        <v>267</v>
      </c>
      <c r="CW96" s="56" t="s">
        <v>270</v>
      </c>
    </row>
    <row r="97" spans="29:101" x14ac:dyDescent="0.25">
      <c r="AC97" s="37" t="s">
        <v>269</v>
      </c>
      <c r="CW97" s="56" t="s">
        <v>272</v>
      </c>
    </row>
    <row r="98" spans="29:101" ht="30.75" customHeight="1" x14ac:dyDescent="0.25">
      <c r="AC98" s="37" t="s">
        <v>271</v>
      </c>
      <c r="CW98" s="56" t="s">
        <v>274</v>
      </c>
    </row>
    <row r="99" spans="29:101" ht="75.75" customHeight="1" x14ac:dyDescent="0.25">
      <c r="AC99" s="37" t="s">
        <v>273</v>
      </c>
      <c r="CW99" s="56" t="s">
        <v>276</v>
      </c>
    </row>
    <row r="100" spans="29:101" ht="30.75" customHeight="1" x14ac:dyDescent="0.25">
      <c r="AC100" s="37" t="s">
        <v>275</v>
      </c>
      <c r="CW100" s="56" t="s">
        <v>278</v>
      </c>
    </row>
    <row r="101" spans="29:101" x14ac:dyDescent="0.25">
      <c r="AC101" s="37" t="s">
        <v>277</v>
      </c>
      <c r="CW101" s="56" t="s">
        <v>280</v>
      </c>
    </row>
    <row r="102" spans="29:101" x14ac:dyDescent="0.25">
      <c r="AC102" s="37" t="s">
        <v>279</v>
      </c>
      <c r="CW102" s="56" t="s">
        <v>282</v>
      </c>
    </row>
    <row r="103" spans="29:101" x14ac:dyDescent="0.25">
      <c r="AC103" s="37" t="s">
        <v>281</v>
      </c>
      <c r="CW103" s="56" t="s">
        <v>284</v>
      </c>
    </row>
    <row r="104" spans="29:101" ht="30.75" customHeight="1" x14ac:dyDescent="0.25">
      <c r="AC104" s="37" t="s">
        <v>283</v>
      </c>
      <c r="CW104" s="56" t="s">
        <v>286</v>
      </c>
    </row>
    <row r="105" spans="29:101" x14ac:dyDescent="0.25">
      <c r="AC105" s="37" t="s">
        <v>285</v>
      </c>
      <c r="CW105" s="56" t="s">
        <v>288</v>
      </c>
    </row>
    <row r="106" spans="29:101" x14ac:dyDescent="0.25">
      <c r="AC106" s="37" t="s">
        <v>287</v>
      </c>
      <c r="CW106" s="56" t="s">
        <v>290</v>
      </c>
    </row>
    <row r="107" spans="29:101" ht="30.75" customHeight="1" x14ac:dyDescent="0.25">
      <c r="AC107" s="37" t="s">
        <v>289</v>
      </c>
      <c r="CW107" s="56" t="s">
        <v>291</v>
      </c>
    </row>
    <row r="108" spans="29:101" x14ac:dyDescent="0.25">
      <c r="AC108" s="37" t="s">
        <v>492</v>
      </c>
      <c r="CW108" s="56" t="s">
        <v>293</v>
      </c>
    </row>
    <row r="109" spans="29:101" ht="60.75" customHeight="1" x14ac:dyDescent="0.25">
      <c r="AC109" s="37" t="s">
        <v>292</v>
      </c>
      <c r="CW109" s="56" t="s">
        <v>295</v>
      </c>
    </row>
    <row r="110" spans="29:101" x14ac:dyDescent="0.25">
      <c r="AC110" s="37" t="s">
        <v>294</v>
      </c>
      <c r="CW110" s="56" t="s">
        <v>297</v>
      </c>
    </row>
    <row r="111" spans="29:101" ht="60.75" customHeight="1" x14ac:dyDescent="0.25">
      <c r="AC111" s="37" t="s">
        <v>296</v>
      </c>
      <c r="CW111" s="56" t="s">
        <v>299</v>
      </c>
    </row>
    <row r="112" spans="29:101" x14ac:dyDescent="0.25">
      <c r="AC112" s="37" t="s">
        <v>298</v>
      </c>
      <c r="CW112" s="56" t="s">
        <v>301</v>
      </c>
    </row>
    <row r="113" spans="29:101" x14ac:dyDescent="0.25">
      <c r="AC113" s="37" t="s">
        <v>300</v>
      </c>
      <c r="CW113" s="56" t="s">
        <v>303</v>
      </c>
    </row>
    <row r="114" spans="29:101" x14ac:dyDescent="0.25">
      <c r="AC114" s="37" t="s">
        <v>302</v>
      </c>
      <c r="CW114" s="56" t="s">
        <v>305</v>
      </c>
    </row>
    <row r="115" spans="29:101" x14ac:dyDescent="0.25">
      <c r="AC115" s="37" t="s">
        <v>304</v>
      </c>
      <c r="CW115" s="56" t="s">
        <v>307</v>
      </c>
    </row>
    <row r="116" spans="29:101" x14ac:dyDescent="0.25">
      <c r="AC116" s="37" t="s">
        <v>306</v>
      </c>
      <c r="CW116" s="56" t="s">
        <v>309</v>
      </c>
    </row>
    <row r="117" spans="29:101" x14ac:dyDescent="0.25">
      <c r="AC117" s="37" t="s">
        <v>308</v>
      </c>
      <c r="CW117" s="56" t="s">
        <v>311</v>
      </c>
    </row>
    <row r="118" spans="29:101" x14ac:dyDescent="0.25">
      <c r="AC118" s="37" t="s">
        <v>310</v>
      </c>
      <c r="CW118" s="56" t="s">
        <v>313</v>
      </c>
    </row>
    <row r="119" spans="29:101" ht="30.75" customHeight="1" x14ac:dyDescent="0.25">
      <c r="AC119" s="37" t="s">
        <v>312</v>
      </c>
      <c r="CW119" s="56" t="s">
        <v>315</v>
      </c>
    </row>
    <row r="120" spans="29:101" ht="15" customHeight="1" x14ac:dyDescent="0.25">
      <c r="AC120" s="37" t="s">
        <v>314</v>
      </c>
      <c r="CW120" s="56" t="s">
        <v>317</v>
      </c>
    </row>
    <row r="121" spans="29:101" x14ac:dyDescent="0.25">
      <c r="AC121" s="37" t="s">
        <v>316</v>
      </c>
      <c r="CW121" s="56" t="s">
        <v>319</v>
      </c>
    </row>
    <row r="122" spans="29:101" x14ac:dyDescent="0.25">
      <c r="AC122" s="37" t="s">
        <v>318</v>
      </c>
      <c r="CW122" s="56" t="s">
        <v>321</v>
      </c>
    </row>
    <row r="123" spans="29:101" x14ac:dyDescent="0.25">
      <c r="AC123" s="37" t="s">
        <v>320</v>
      </c>
      <c r="CW123" s="56" t="s">
        <v>323</v>
      </c>
    </row>
    <row r="124" spans="29:101" ht="45.75" customHeight="1" x14ac:dyDescent="0.25">
      <c r="AC124" s="37" t="s">
        <v>322</v>
      </c>
      <c r="CW124" s="56" t="s">
        <v>325</v>
      </c>
    </row>
    <row r="125" spans="29:101" ht="90.75" customHeight="1" x14ac:dyDescent="0.25">
      <c r="AC125" s="37" t="s">
        <v>324</v>
      </c>
      <c r="CW125" s="56" t="s">
        <v>327</v>
      </c>
    </row>
    <row r="126" spans="29:101" ht="45.75" customHeight="1" x14ac:dyDescent="0.25">
      <c r="AC126" s="37" t="s">
        <v>326</v>
      </c>
      <c r="CW126" s="56" t="s">
        <v>329</v>
      </c>
    </row>
    <row r="127" spans="29:101" x14ac:dyDescent="0.25">
      <c r="AC127" s="37" t="s">
        <v>328</v>
      </c>
      <c r="CW127" s="56" t="s">
        <v>331</v>
      </c>
    </row>
    <row r="128" spans="29:101" ht="30.75" customHeight="1" x14ac:dyDescent="0.25">
      <c r="AC128" s="37" t="s">
        <v>330</v>
      </c>
      <c r="CW128" s="56" t="s">
        <v>333</v>
      </c>
    </row>
    <row r="129" spans="29:101" ht="30.75" customHeight="1" x14ac:dyDescent="0.25">
      <c r="AC129" s="37" t="s">
        <v>332</v>
      </c>
      <c r="CW129" s="56" t="s">
        <v>335</v>
      </c>
    </row>
    <row r="130" spans="29:101" ht="75.75" customHeight="1" x14ac:dyDescent="0.25">
      <c r="AC130" s="37" t="s">
        <v>493</v>
      </c>
      <c r="CW130" s="56" t="s">
        <v>337</v>
      </c>
    </row>
    <row r="131" spans="29:101" x14ac:dyDescent="0.25">
      <c r="AC131" s="37" t="s">
        <v>334</v>
      </c>
      <c r="CW131" s="56" t="s">
        <v>339</v>
      </c>
    </row>
    <row r="132" spans="29:101" ht="30.75" customHeight="1" x14ac:dyDescent="0.25">
      <c r="AC132" s="37" t="s">
        <v>336</v>
      </c>
      <c r="CW132" s="56" t="s">
        <v>341</v>
      </c>
    </row>
    <row r="133" spans="29:101" ht="30.75" customHeight="1" x14ac:dyDescent="0.25">
      <c r="AC133" s="37" t="s">
        <v>338</v>
      </c>
      <c r="CW133" s="56" t="s">
        <v>343</v>
      </c>
    </row>
    <row r="134" spans="29:101" x14ac:dyDescent="0.25">
      <c r="AC134" s="37" t="s">
        <v>340</v>
      </c>
      <c r="CW134" s="56" t="s">
        <v>345</v>
      </c>
    </row>
    <row r="135" spans="29:101" x14ac:dyDescent="0.25">
      <c r="AC135" s="37" t="s">
        <v>342</v>
      </c>
      <c r="CW135" s="56" t="s">
        <v>347</v>
      </c>
    </row>
    <row r="136" spans="29:101" x14ac:dyDescent="0.25">
      <c r="AC136" s="37" t="s">
        <v>344</v>
      </c>
      <c r="CW136" s="56" t="s">
        <v>349</v>
      </c>
    </row>
    <row r="137" spans="29:101" x14ac:dyDescent="0.25">
      <c r="AC137" s="37" t="s">
        <v>346</v>
      </c>
      <c r="CW137" s="56" t="s">
        <v>351</v>
      </c>
    </row>
    <row r="138" spans="29:101" ht="30.75" customHeight="1" x14ac:dyDescent="0.25">
      <c r="AC138" s="37" t="s">
        <v>348</v>
      </c>
      <c r="CW138" s="56" t="s">
        <v>353</v>
      </c>
    </row>
    <row r="139" spans="29:101" x14ac:dyDescent="0.25">
      <c r="AC139" s="37" t="s">
        <v>350</v>
      </c>
      <c r="CW139" s="56" t="s">
        <v>355</v>
      </c>
    </row>
    <row r="140" spans="29:101" x14ac:dyDescent="0.25">
      <c r="AC140" s="37" t="s">
        <v>352</v>
      </c>
      <c r="CW140" s="56" t="s">
        <v>357</v>
      </c>
    </row>
    <row r="141" spans="29:101" x14ac:dyDescent="0.25">
      <c r="AC141" s="37" t="s">
        <v>354</v>
      </c>
      <c r="CW141" s="56" t="s">
        <v>358</v>
      </c>
    </row>
    <row r="142" spans="29:101" x14ac:dyDescent="0.25">
      <c r="AC142" s="37" t="s">
        <v>356</v>
      </c>
      <c r="CW142" s="56" t="s">
        <v>360</v>
      </c>
    </row>
    <row r="143" spans="29:101" ht="60.75" customHeight="1" x14ac:dyDescent="0.25">
      <c r="AC143" s="37" t="s">
        <v>359</v>
      </c>
      <c r="CW143" s="56" t="s">
        <v>362</v>
      </c>
    </row>
    <row r="144" spans="29:101" ht="30.75" customHeight="1" x14ac:dyDescent="0.25">
      <c r="AC144" s="37" t="s">
        <v>361</v>
      </c>
      <c r="CW144" s="56" t="s">
        <v>364</v>
      </c>
    </row>
    <row r="145" spans="29:101" ht="60.75" customHeight="1" x14ac:dyDescent="0.25">
      <c r="AC145" s="37" t="s">
        <v>363</v>
      </c>
      <c r="CW145" s="56" t="s">
        <v>366</v>
      </c>
    </row>
    <row r="146" spans="29:101" ht="30.75" customHeight="1" x14ac:dyDescent="0.25">
      <c r="AC146" s="37" t="s">
        <v>365</v>
      </c>
      <c r="CW146" s="56" t="s">
        <v>368</v>
      </c>
    </row>
    <row r="147" spans="29:101" ht="30.75" customHeight="1" x14ac:dyDescent="0.25">
      <c r="AC147" s="37" t="s">
        <v>367</v>
      </c>
      <c r="CW147" s="56" t="s">
        <v>370</v>
      </c>
    </row>
    <row r="148" spans="29:101" ht="15" customHeight="1" x14ac:dyDescent="0.25">
      <c r="AC148" s="37" t="s">
        <v>369</v>
      </c>
      <c r="CW148" s="56" t="s">
        <v>372</v>
      </c>
    </row>
    <row r="149" spans="29:101" x14ac:dyDescent="0.25">
      <c r="AC149" s="37" t="s">
        <v>371</v>
      </c>
      <c r="CW149" s="56" t="s">
        <v>374</v>
      </c>
    </row>
    <row r="150" spans="29:101" x14ac:dyDescent="0.25">
      <c r="AC150" s="37" t="s">
        <v>373</v>
      </c>
      <c r="CW150" s="56" t="s">
        <v>376</v>
      </c>
    </row>
    <row r="151" spans="29:101" ht="30.75" customHeight="1" x14ac:dyDescent="0.25">
      <c r="AC151" s="37" t="s">
        <v>375</v>
      </c>
    </row>
    <row r="152" spans="29:101" ht="30.75" customHeight="1" x14ac:dyDescent="0.25">
      <c r="AC152" s="37" t="s">
        <v>377</v>
      </c>
    </row>
    <row r="153" spans="29:101" x14ac:dyDescent="0.25">
      <c r="AC153" s="37" t="s">
        <v>378</v>
      </c>
    </row>
    <row r="154" spans="29:101" ht="45.75" customHeight="1" x14ac:dyDescent="0.25">
      <c r="AC154" s="37" t="s">
        <v>379</v>
      </c>
    </row>
    <row r="155" spans="29:101" ht="30.75" customHeight="1" x14ac:dyDescent="0.25">
      <c r="AC155" s="37" t="s">
        <v>380</v>
      </c>
    </row>
    <row r="156" spans="29:101" ht="30.75" customHeight="1" x14ac:dyDescent="0.25">
      <c r="AC156" s="37" t="s">
        <v>381</v>
      </c>
    </row>
    <row r="157" spans="29:101" ht="30.75" customHeight="1" x14ac:dyDescent="0.25">
      <c r="AC157" s="37" t="s">
        <v>382</v>
      </c>
    </row>
    <row r="158" spans="29:101" x14ac:dyDescent="0.25">
      <c r="AC158" s="37" t="s">
        <v>383</v>
      </c>
    </row>
    <row r="159" spans="29:101" ht="30.75" customHeight="1" x14ac:dyDescent="0.25">
      <c r="AC159" s="37" t="s">
        <v>384</v>
      </c>
    </row>
    <row r="160" spans="29:101" x14ac:dyDescent="0.25">
      <c r="AC160" s="37" t="s">
        <v>385</v>
      </c>
    </row>
    <row r="161" spans="29:29" x14ac:dyDescent="0.25">
      <c r="AC161" s="37" t="s">
        <v>386</v>
      </c>
    </row>
    <row r="162" spans="29:29" x14ac:dyDescent="0.25">
      <c r="AC162" s="37" t="s">
        <v>387</v>
      </c>
    </row>
    <row r="163" spans="29:29" x14ac:dyDescent="0.25">
      <c r="AC163" s="37" t="s">
        <v>388</v>
      </c>
    </row>
    <row r="164" spans="29:29" ht="30.75" customHeight="1" x14ac:dyDescent="0.25">
      <c r="AC164" s="37" t="s">
        <v>389</v>
      </c>
    </row>
    <row r="165" spans="29:29" x14ac:dyDescent="0.25">
      <c r="AC165" s="37" t="s">
        <v>390</v>
      </c>
    </row>
    <row r="166" spans="29:29" ht="45.75" customHeight="1" x14ac:dyDescent="0.25">
      <c r="AC166" s="37" t="s">
        <v>391</v>
      </c>
    </row>
    <row r="167" spans="29:29" x14ac:dyDescent="0.25">
      <c r="AC167" s="37" t="s">
        <v>392</v>
      </c>
    </row>
    <row r="168" spans="29:29" ht="30.75" customHeight="1" x14ac:dyDescent="0.25">
      <c r="AC168" s="37" t="s">
        <v>393</v>
      </c>
    </row>
    <row r="169" spans="29:29" x14ac:dyDescent="0.25">
      <c r="AC169" s="37" t="s">
        <v>394</v>
      </c>
    </row>
    <row r="170" spans="29:29" ht="30.75" customHeight="1" x14ac:dyDescent="0.25">
      <c r="AC170" s="37" t="s">
        <v>395</v>
      </c>
    </row>
    <row r="171" spans="29:29" ht="30.75" customHeight="1" x14ac:dyDescent="0.25">
      <c r="AC171" s="37" t="s">
        <v>396</v>
      </c>
    </row>
    <row r="172" spans="29:29" x14ac:dyDescent="0.25">
      <c r="AC172" s="37" t="s">
        <v>397</v>
      </c>
    </row>
    <row r="173" spans="29:29" x14ac:dyDescent="0.25">
      <c r="AC173" s="37" t="s">
        <v>398</v>
      </c>
    </row>
    <row r="174" spans="29:29" x14ac:dyDescent="0.25">
      <c r="AC174" s="37" t="s">
        <v>399</v>
      </c>
    </row>
    <row r="175" spans="29:29" x14ac:dyDescent="0.25">
      <c r="AC175" s="37" t="s">
        <v>494</v>
      </c>
    </row>
    <row r="176" spans="29:29" ht="30.75" customHeight="1" x14ac:dyDescent="0.25">
      <c r="AC176" s="37" t="s">
        <v>400</v>
      </c>
    </row>
    <row r="177" spans="29:29" x14ac:dyDescent="0.25">
      <c r="AC177" s="37" t="s">
        <v>401</v>
      </c>
    </row>
    <row r="178" spans="29:29" x14ac:dyDescent="0.25">
      <c r="AC178" s="37" t="s">
        <v>402</v>
      </c>
    </row>
    <row r="179" spans="29:29" x14ac:dyDescent="0.25">
      <c r="AC179" s="37" t="s">
        <v>403</v>
      </c>
    </row>
    <row r="180" spans="29:29" ht="45.75" customHeight="1" x14ac:dyDescent="0.25">
      <c r="AC180" s="37" t="s">
        <v>404</v>
      </c>
    </row>
    <row r="181" spans="29:29" ht="45.75" customHeight="1" x14ac:dyDescent="0.25">
      <c r="AC181" s="37" t="s">
        <v>499</v>
      </c>
    </row>
    <row r="182" spans="29:29" ht="45.75" customHeight="1" x14ac:dyDescent="0.25">
      <c r="AC182" s="37" t="s">
        <v>405</v>
      </c>
    </row>
    <row r="183" spans="29:29" ht="30.75" customHeight="1" x14ac:dyDescent="0.25">
      <c r="AC183" s="37" t="s">
        <v>406</v>
      </c>
    </row>
    <row r="184" spans="29:29" x14ac:dyDescent="0.25">
      <c r="AC184" s="37" t="s">
        <v>407</v>
      </c>
    </row>
    <row r="185" spans="29:29" x14ac:dyDescent="0.25">
      <c r="AC185" s="37" t="s">
        <v>408</v>
      </c>
    </row>
    <row r="186" spans="29:29" ht="75.75" customHeight="1" x14ac:dyDescent="0.25">
      <c r="AC186" s="37" t="s">
        <v>409</v>
      </c>
    </row>
    <row r="187" spans="29:29" x14ac:dyDescent="0.25">
      <c r="AC187" s="37" t="s">
        <v>410</v>
      </c>
    </row>
    <row r="188" spans="29:29" ht="30.75" customHeight="1" x14ac:dyDescent="0.25">
      <c r="AC188" s="37" t="s">
        <v>411</v>
      </c>
    </row>
    <row r="189" spans="29:29" ht="15" customHeight="1" x14ac:dyDescent="0.25">
      <c r="AC189" s="37" t="s">
        <v>412</v>
      </c>
    </row>
    <row r="190" spans="29:29" x14ac:dyDescent="0.25">
      <c r="AC190" s="37" t="s">
        <v>413</v>
      </c>
    </row>
    <row r="191" spans="29:29" x14ac:dyDescent="0.25">
      <c r="AC191" s="37" t="s">
        <v>414</v>
      </c>
    </row>
    <row r="192" spans="29:29" x14ac:dyDescent="0.25">
      <c r="AC192" s="37" t="s">
        <v>415</v>
      </c>
    </row>
    <row r="193" spans="29:29" x14ac:dyDescent="0.25">
      <c r="AC193" s="37" t="s">
        <v>416</v>
      </c>
    </row>
    <row r="194" spans="29:29" x14ac:dyDescent="0.25">
      <c r="AC194" s="37" t="s">
        <v>417</v>
      </c>
    </row>
    <row r="195" spans="29:29" x14ac:dyDescent="0.25">
      <c r="AC195" s="37" t="s">
        <v>418</v>
      </c>
    </row>
    <row r="196" spans="29:29" x14ac:dyDescent="0.25">
      <c r="AC196" s="37" t="s">
        <v>419</v>
      </c>
    </row>
    <row r="197" spans="29:29" x14ac:dyDescent="0.25">
      <c r="AC197" s="37" t="s">
        <v>420</v>
      </c>
    </row>
    <row r="198" spans="29:29" ht="45.75" customHeight="1" x14ac:dyDescent="0.25">
      <c r="AC198" s="37" t="s">
        <v>421</v>
      </c>
    </row>
    <row r="199" spans="29:29" x14ac:dyDescent="0.25">
      <c r="AC199" s="37" t="s">
        <v>422</v>
      </c>
    </row>
    <row r="200" spans="29:29" ht="30.75" customHeight="1" x14ac:dyDescent="0.25">
      <c r="AC200" s="37" t="s">
        <v>423</v>
      </c>
    </row>
    <row r="201" spans="29:29" ht="30.75" customHeight="1" x14ac:dyDescent="0.25">
      <c r="AC201" s="37" t="s">
        <v>424</v>
      </c>
    </row>
    <row r="202" spans="29:29" ht="30.75" customHeight="1" x14ac:dyDescent="0.25">
      <c r="AC202" s="37" t="s">
        <v>425</v>
      </c>
    </row>
    <row r="203" spans="29:29" x14ac:dyDescent="0.25">
      <c r="AC203" s="37" t="s">
        <v>426</v>
      </c>
    </row>
    <row r="204" spans="29:29" x14ac:dyDescent="0.25">
      <c r="AC204" s="37" t="s">
        <v>427</v>
      </c>
    </row>
    <row r="205" spans="29:29" ht="30.75" customHeight="1" x14ac:dyDescent="0.25">
      <c r="AC205" s="37" t="s">
        <v>428</v>
      </c>
    </row>
    <row r="206" spans="29:29" ht="90.75" customHeight="1" x14ac:dyDescent="0.25">
      <c r="AC206" s="37" t="s">
        <v>495</v>
      </c>
    </row>
    <row r="207" spans="29:29" x14ac:dyDescent="0.25">
      <c r="AC207" s="37" t="s">
        <v>429</v>
      </c>
    </row>
    <row r="208" spans="29:29" ht="45.75" customHeight="1" x14ac:dyDescent="0.25">
      <c r="AC208" s="37" t="s">
        <v>430</v>
      </c>
    </row>
    <row r="209" spans="29:29" x14ac:dyDescent="0.25">
      <c r="AC209" s="37" t="s">
        <v>431</v>
      </c>
    </row>
    <row r="210" spans="29:29" ht="30.75" customHeight="1" x14ac:dyDescent="0.25">
      <c r="AC210" s="37" t="s">
        <v>432</v>
      </c>
    </row>
    <row r="211" spans="29:29" ht="30.75" customHeight="1" x14ac:dyDescent="0.25">
      <c r="AC211" s="37" t="s">
        <v>433</v>
      </c>
    </row>
    <row r="212" spans="29:29" x14ac:dyDescent="0.25">
      <c r="AC212" s="37" t="s">
        <v>434</v>
      </c>
    </row>
    <row r="213" spans="29:29" x14ac:dyDescent="0.25">
      <c r="AC213" s="37" t="s">
        <v>435</v>
      </c>
    </row>
    <row r="214" spans="29:29" ht="30.75" customHeight="1" x14ac:dyDescent="0.25">
      <c r="AC214" s="37" t="s">
        <v>436</v>
      </c>
    </row>
    <row r="215" spans="29:29" ht="30.75" customHeight="1" x14ac:dyDescent="0.25">
      <c r="AC215" s="37" t="s">
        <v>437</v>
      </c>
    </row>
    <row r="216" spans="29:29" ht="60.75" customHeight="1" x14ac:dyDescent="0.25">
      <c r="AC216" s="37" t="s">
        <v>438</v>
      </c>
    </row>
    <row r="217" spans="29:29" ht="30.75" customHeight="1" x14ac:dyDescent="0.25">
      <c r="AC217" s="37" t="s">
        <v>439</v>
      </c>
    </row>
    <row r="218" spans="29:29" ht="60.75" customHeight="1" x14ac:dyDescent="0.25">
      <c r="AC218" s="37" t="s">
        <v>496</v>
      </c>
    </row>
    <row r="219" spans="29:29" ht="45.75" customHeight="1" x14ac:dyDescent="0.25">
      <c r="AC219" s="37" t="s">
        <v>440</v>
      </c>
    </row>
    <row r="220" spans="29:29" ht="30.75" customHeight="1" x14ac:dyDescent="0.25">
      <c r="AC220" s="37" t="s">
        <v>441</v>
      </c>
    </row>
    <row r="221" spans="29:29" ht="60.75" customHeight="1" x14ac:dyDescent="0.25">
      <c r="AC221" s="37" t="s">
        <v>442</v>
      </c>
    </row>
    <row r="222" spans="29:29" x14ac:dyDescent="0.25">
      <c r="AC222" s="37" t="s">
        <v>443</v>
      </c>
    </row>
    <row r="223" spans="29:29" ht="15" customHeight="1" x14ac:dyDescent="0.25">
      <c r="AC223" s="37" t="s">
        <v>444</v>
      </c>
    </row>
    <row r="224" spans="29:29" x14ac:dyDescent="0.25">
      <c r="AC224" s="37" t="s">
        <v>445</v>
      </c>
    </row>
    <row r="225" spans="29:29" x14ac:dyDescent="0.25">
      <c r="AC225" s="37" t="s">
        <v>446</v>
      </c>
    </row>
    <row r="226" spans="29:29" x14ac:dyDescent="0.25">
      <c r="AC226" s="37" t="s">
        <v>447</v>
      </c>
    </row>
    <row r="227" spans="29:29" ht="30.75" customHeight="1" x14ac:dyDescent="0.25">
      <c r="AC227" s="37" t="s">
        <v>448</v>
      </c>
    </row>
    <row r="228" spans="29:29" x14ac:dyDescent="0.25">
      <c r="AC228" s="37" t="s">
        <v>449</v>
      </c>
    </row>
    <row r="229" spans="29:29" ht="30.75" customHeight="1" x14ac:dyDescent="0.25">
      <c r="AC229" s="37" t="s">
        <v>450</v>
      </c>
    </row>
    <row r="230" spans="29:29" ht="30.75" customHeight="1" x14ac:dyDescent="0.25">
      <c r="AC230" s="37" t="s">
        <v>451</v>
      </c>
    </row>
    <row r="231" spans="29:29" x14ac:dyDescent="0.25">
      <c r="AC231" s="37" t="s">
        <v>452</v>
      </c>
    </row>
    <row r="232" spans="29:29" x14ac:dyDescent="0.25">
      <c r="AC232" s="37" t="s">
        <v>453</v>
      </c>
    </row>
    <row r="233" spans="29:29" x14ac:dyDescent="0.25">
      <c r="AC233" s="37" t="s">
        <v>454</v>
      </c>
    </row>
    <row r="234" spans="29:29" ht="45.75" customHeight="1" x14ac:dyDescent="0.25">
      <c r="AC234" s="37" t="s">
        <v>455</v>
      </c>
    </row>
    <row r="235" spans="29:29" x14ac:dyDescent="0.25">
      <c r="AC235" s="37" t="s">
        <v>456</v>
      </c>
    </row>
    <row r="236" spans="29:29" ht="15" customHeight="1" x14ac:dyDescent="0.25">
      <c r="AC236" s="37" t="s">
        <v>457</v>
      </c>
    </row>
    <row r="237" spans="29:29" x14ac:dyDescent="0.25">
      <c r="AC237" s="37" t="s">
        <v>458</v>
      </c>
    </row>
    <row r="238" spans="29:29" ht="60.75" customHeight="1" x14ac:dyDescent="0.25">
      <c r="AC238" s="37" t="s">
        <v>459</v>
      </c>
    </row>
    <row r="239" spans="29:29" x14ac:dyDescent="0.25">
      <c r="AC239" s="37" t="s">
        <v>460</v>
      </c>
    </row>
    <row r="240" spans="29:29" x14ac:dyDescent="0.25">
      <c r="AC240" s="37" t="s">
        <v>461</v>
      </c>
    </row>
    <row r="241" spans="29:29" x14ac:dyDescent="0.25">
      <c r="AC241" s="37" t="s">
        <v>462</v>
      </c>
    </row>
    <row r="242" spans="29:29" ht="75.75" customHeight="1" x14ac:dyDescent="0.25">
      <c r="AC242" s="37" t="s">
        <v>463</v>
      </c>
    </row>
    <row r="243" spans="29:29" ht="45.75" customHeight="1" x14ac:dyDescent="0.25">
      <c r="AC243" s="37" t="s">
        <v>464</v>
      </c>
    </row>
    <row r="244" spans="29:29" x14ac:dyDescent="0.25">
      <c r="AC244" s="37" t="s">
        <v>465</v>
      </c>
    </row>
    <row r="245" spans="29:29" ht="30.75" customHeight="1" x14ac:dyDescent="0.25">
      <c r="AC245" s="37" t="s">
        <v>466</v>
      </c>
    </row>
    <row r="246" spans="29:29" x14ac:dyDescent="0.25">
      <c r="AC246" s="37" t="s">
        <v>467</v>
      </c>
    </row>
    <row r="247" spans="29:29" x14ac:dyDescent="0.25">
      <c r="AC247" s="37" t="s">
        <v>468</v>
      </c>
    </row>
    <row r="248" spans="29:29" ht="75.75" customHeight="1" x14ac:dyDescent="0.25">
      <c r="AC248" s="37" t="s">
        <v>469</v>
      </c>
    </row>
    <row r="249" spans="29:29" ht="24" customHeight="1" x14ac:dyDescent="0.25">
      <c r="AC249" s="37" t="s">
        <v>470</v>
      </c>
    </row>
    <row r="250" spans="29:29" ht="45.75" customHeight="1" x14ac:dyDescent="0.25">
      <c r="AC250" s="37" t="s">
        <v>471</v>
      </c>
    </row>
    <row r="251" spans="29:29" ht="45.75" customHeight="1" x14ac:dyDescent="0.25">
      <c r="AC251" s="37" t="s">
        <v>472</v>
      </c>
    </row>
    <row r="252" spans="29:29" ht="30.75" customHeight="1" x14ac:dyDescent="0.25">
      <c r="AC252" s="37" t="s">
        <v>473</v>
      </c>
    </row>
    <row r="253" spans="29:29" x14ac:dyDescent="0.25">
      <c r="AC253" s="37" t="s">
        <v>474</v>
      </c>
    </row>
    <row r="254" spans="29:29" ht="45.75" customHeight="1" x14ac:dyDescent="0.25">
      <c r="AC254" s="37" t="s">
        <v>475</v>
      </c>
    </row>
    <row r="255" spans="29:29" x14ac:dyDescent="0.25">
      <c r="AC255" s="37" t="s">
        <v>476</v>
      </c>
    </row>
    <row r="256" spans="29:29" x14ac:dyDescent="0.25">
      <c r="AC256" s="37" t="s">
        <v>477</v>
      </c>
    </row>
    <row r="257" spans="29:29" x14ac:dyDescent="0.25">
      <c r="AC257" s="37" t="s">
        <v>478</v>
      </c>
    </row>
    <row r="258" spans="29:29" ht="30.75" customHeight="1" x14ac:dyDescent="0.25">
      <c r="AC258" s="37" t="s">
        <v>479</v>
      </c>
    </row>
    <row r="259" spans="29:29" x14ac:dyDescent="0.25">
      <c r="AC259" s="37" t="s">
        <v>480</v>
      </c>
    </row>
    <row r="260" spans="29:29" ht="30.75" customHeight="1" x14ac:dyDescent="0.25">
      <c r="AC260" s="37" t="s">
        <v>481</v>
      </c>
    </row>
  </sheetData>
  <sheetProtection sheet="1" formatCells="0" formatColumns="0" formatRows="0" insertRows="0" insertHyperlinks="0" deleteRows="0" sort="0" autoFilter="0" pivotTables="0"/>
  <mergeCells count="13">
    <mergeCell ref="A8:L8"/>
    <mergeCell ref="A1:L3"/>
    <mergeCell ref="B6:F6"/>
    <mergeCell ref="B7:F7"/>
    <mergeCell ref="B5:F5"/>
    <mergeCell ref="H5:I5"/>
    <mergeCell ref="H6:I6"/>
    <mergeCell ref="H7:I7"/>
    <mergeCell ref="A35:K35"/>
    <mergeCell ref="A36:K36"/>
    <mergeCell ref="A37:K37"/>
    <mergeCell ref="A38:K38"/>
    <mergeCell ref="B34:L34"/>
  </mergeCells>
  <dataValidations count="1">
    <dataValidation type="list" allowBlank="1" showInputMessage="1" showErrorMessage="1" sqref="A10:A33" xr:uid="{00000000-0002-0000-0200-000000000000}">
      <formula1>$AC$1:$AC$258</formula1>
    </dataValidation>
  </dataValidations>
  <pageMargins left="0.70866141732283472" right="0.70866141732283472" top="0.74803149606299213" bottom="0.74803149606299213" header="0.31496062992125984" footer="0.31496062992125984"/>
  <pageSetup paperSize="5" scale="62" fitToHeight="0" orientation="landscape" r:id="rId1"/>
  <headerFooter>
    <oddHeader>&amp;R&amp;"Calibri"&amp;12&amp;K000000 UNCLASSIFIED - NON CLASSIFIÉ&amp;1#_x000D_</oddHeader>
  </headerFooter>
  <customProperties>
    <customPr name="_pios_id" r:id="rId2"/>
  </customProperties>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C264"/>
  <sheetViews>
    <sheetView zoomScaleNormal="100" zoomScaleSheetLayoutView="85" workbookViewId="0">
      <pane ySplit="9" topLeftCell="A10" activePane="bottomLeft" state="frozen"/>
      <selection activeCell="C36" sqref="C36"/>
      <selection pane="bottomLeft" activeCell="D51" sqref="D51"/>
    </sheetView>
  </sheetViews>
  <sheetFormatPr defaultColWidth="9" defaultRowHeight="15" x14ac:dyDescent="0.25"/>
  <cols>
    <col min="1" max="1" width="28.140625" style="72" customWidth="1"/>
    <col min="2" max="2" width="20.7109375" style="72" customWidth="1"/>
    <col min="3" max="3" width="22.5703125" style="73" customWidth="1"/>
    <col min="4" max="4" width="19.7109375" style="74" customWidth="1"/>
    <col min="5" max="5" width="19.7109375" style="75" customWidth="1"/>
    <col min="6" max="6" width="26.5703125" style="76" customWidth="1"/>
    <col min="7" max="7" width="23" style="36" customWidth="1"/>
    <col min="8" max="11" width="19.7109375" style="36" customWidth="1"/>
    <col min="12" max="27" width="9" style="36"/>
    <col min="28" max="28" width="9.140625" style="56" customWidth="1"/>
    <col min="29" max="29" width="9" style="43"/>
    <col min="30" max="16384" width="9" style="36"/>
  </cols>
  <sheetData>
    <row r="1" spans="1:28" ht="15" customHeight="1" x14ac:dyDescent="0.25">
      <c r="A1" s="146" t="s">
        <v>44</v>
      </c>
      <c r="B1" s="195"/>
      <c r="C1" s="195"/>
      <c r="D1" s="195"/>
      <c r="E1" s="195"/>
      <c r="F1" s="195"/>
      <c r="G1" s="195"/>
      <c r="H1" s="195"/>
      <c r="I1" s="195"/>
      <c r="J1" s="195"/>
      <c r="K1" s="196"/>
      <c r="AB1" s="56" t="s">
        <v>55</v>
      </c>
    </row>
    <row r="2" spans="1:28" ht="15" customHeight="1" x14ac:dyDescent="0.25">
      <c r="A2" s="197"/>
      <c r="B2" s="198"/>
      <c r="C2" s="198"/>
      <c r="D2" s="198"/>
      <c r="E2" s="198"/>
      <c r="F2" s="198"/>
      <c r="G2" s="198"/>
      <c r="H2" s="198"/>
      <c r="I2" s="198"/>
      <c r="J2" s="198"/>
      <c r="K2" s="199"/>
      <c r="AB2" s="56" t="s">
        <v>56</v>
      </c>
    </row>
    <row r="3" spans="1:28" ht="15" customHeight="1" x14ac:dyDescent="0.25">
      <c r="A3" s="197"/>
      <c r="B3" s="198"/>
      <c r="C3" s="198"/>
      <c r="D3" s="198"/>
      <c r="E3" s="198"/>
      <c r="F3" s="198"/>
      <c r="G3" s="198"/>
      <c r="H3" s="198"/>
      <c r="I3" s="198"/>
      <c r="J3" s="198"/>
      <c r="K3" s="199"/>
      <c r="AB3" s="56" t="s">
        <v>58</v>
      </c>
    </row>
    <row r="4" spans="1:28" ht="16.5" customHeight="1" x14ac:dyDescent="0.25">
      <c r="A4" s="77" t="s">
        <v>6</v>
      </c>
      <c r="B4" s="96" t="s">
        <v>60</v>
      </c>
      <c r="C4" s="46">
        <f>'Cover Page - do not edit'!C3</f>
        <v>45658</v>
      </c>
      <c r="D4" s="96" t="s">
        <v>61</v>
      </c>
      <c r="E4" s="46">
        <f>'Cover Page - do not edit'!E3</f>
        <v>46022</v>
      </c>
      <c r="F4" s="97"/>
      <c r="G4" s="97"/>
      <c r="H4" s="97"/>
      <c r="I4" s="97"/>
      <c r="J4" s="97"/>
      <c r="K4" s="98"/>
      <c r="AB4" s="56" t="s">
        <v>62</v>
      </c>
    </row>
    <row r="5" spans="1:28" ht="16.5" x14ac:dyDescent="0.25">
      <c r="A5" s="99" t="s">
        <v>46</v>
      </c>
      <c r="B5" s="194" t="str">
        <f>'Cover Page - do not edit'!B2:G2</f>
        <v>PETROCHINA CANADA LTD.</v>
      </c>
      <c r="C5" s="194"/>
      <c r="D5" s="200"/>
      <c r="E5" s="200"/>
      <c r="F5" s="200"/>
      <c r="G5" s="100" t="s">
        <v>19</v>
      </c>
      <c r="H5" s="201" t="str">
        <f>IF('Data Entry'!C21="","",'Data Entry'!C21)</f>
        <v>CAD</v>
      </c>
      <c r="I5" s="201"/>
      <c r="J5" s="97"/>
      <c r="K5" s="98"/>
      <c r="AB5" s="56" t="s">
        <v>64</v>
      </c>
    </row>
    <row r="6" spans="1:28" ht="31.5" x14ac:dyDescent="0.25">
      <c r="A6" s="99" t="s">
        <v>50</v>
      </c>
      <c r="B6" s="194" t="str">
        <f>'Cover Page - do not edit'!B4</f>
        <v>E348742</v>
      </c>
      <c r="C6" s="194"/>
      <c r="D6" s="194"/>
      <c r="E6" s="194"/>
      <c r="F6" s="194"/>
      <c r="G6" s="101"/>
      <c r="H6" s="194"/>
      <c r="I6" s="194"/>
      <c r="J6" s="102"/>
      <c r="K6" s="103"/>
      <c r="AB6" s="56" t="s">
        <v>66</v>
      </c>
    </row>
    <row r="7" spans="1:28" ht="58.5" customHeight="1" x14ac:dyDescent="0.25">
      <c r="A7" s="99" t="s">
        <v>68</v>
      </c>
      <c r="B7" s="135" t="str">
        <f>'Cover Page - do not edit'!B8:G8</f>
        <v>PETROCHINA DUVERNAY GAS PARTNERSHIP (E332715)
PETROCHINA GROUNDBIRCH GAS PARTNERSHIP (E400651)
PETROCHINA MACKAY OILSANDS PARTNERSHIP (E727639)</v>
      </c>
      <c r="C7" s="136"/>
      <c r="D7" s="136"/>
      <c r="E7" s="136"/>
      <c r="F7" s="136"/>
      <c r="G7" s="104"/>
      <c r="H7" s="194"/>
      <c r="I7" s="194"/>
      <c r="J7" s="102"/>
      <c r="K7" s="103"/>
      <c r="AB7" s="56" t="s">
        <v>69</v>
      </c>
    </row>
    <row r="8" spans="1:28" ht="24" customHeight="1" x14ac:dyDescent="0.25">
      <c r="A8" s="191" t="s">
        <v>482</v>
      </c>
      <c r="B8" s="192"/>
      <c r="C8" s="192"/>
      <c r="D8" s="192"/>
      <c r="E8" s="192"/>
      <c r="F8" s="192"/>
      <c r="G8" s="192"/>
      <c r="H8" s="192"/>
      <c r="I8" s="192"/>
      <c r="J8" s="192"/>
      <c r="K8" s="193"/>
      <c r="AB8" s="56" t="s">
        <v>72</v>
      </c>
    </row>
    <row r="9" spans="1:28" ht="49.5" x14ac:dyDescent="0.25">
      <c r="A9" s="112" t="s">
        <v>74</v>
      </c>
      <c r="B9" s="107" t="s">
        <v>483</v>
      </c>
      <c r="C9" s="107" t="s">
        <v>77</v>
      </c>
      <c r="D9" s="108" t="s">
        <v>78</v>
      </c>
      <c r="E9" s="107" t="s">
        <v>79</v>
      </c>
      <c r="F9" s="107" t="s">
        <v>80</v>
      </c>
      <c r="G9" s="107" t="s">
        <v>81</v>
      </c>
      <c r="H9" s="107" t="s">
        <v>82</v>
      </c>
      <c r="I9" s="107" t="s">
        <v>83</v>
      </c>
      <c r="J9" s="108" t="s">
        <v>484</v>
      </c>
      <c r="K9" s="111" t="s">
        <v>485</v>
      </c>
      <c r="AB9" s="56" t="s">
        <v>86</v>
      </c>
    </row>
    <row r="10" spans="1:28" ht="16.5" x14ac:dyDescent="0.25">
      <c r="A10" s="62" t="s">
        <v>56</v>
      </c>
      <c r="B10" s="63" t="s">
        <v>518</v>
      </c>
      <c r="C10" s="113">
        <v>2160000</v>
      </c>
      <c r="D10" s="64">
        <v>25940000</v>
      </c>
      <c r="E10" s="65">
        <v>810000</v>
      </c>
      <c r="F10" s="65"/>
      <c r="G10" s="65"/>
      <c r="H10" s="65"/>
      <c r="I10" s="65"/>
      <c r="J10" s="94">
        <f>IF(SUM(Table25[[#This Row],[Taxes]:[Infrastructure Improvement Payments]])=0,"",SUM(Table25[[#This Row],[Taxes]:[Infrastructure Improvement Payments]]))</f>
        <v>28910000</v>
      </c>
      <c r="K10" s="57"/>
      <c r="AB10" s="56" t="s">
        <v>88</v>
      </c>
    </row>
    <row r="11" spans="1:28" ht="16.5" x14ac:dyDescent="0.25">
      <c r="A11" s="62" t="s">
        <v>58</v>
      </c>
      <c r="B11" s="63" t="s">
        <v>519</v>
      </c>
      <c r="C11" s="113">
        <v>0</v>
      </c>
      <c r="D11" s="64">
        <v>1160000</v>
      </c>
      <c r="E11" s="65">
        <v>370000</v>
      </c>
      <c r="F11" s="65"/>
      <c r="G11" s="65"/>
      <c r="H11" s="65"/>
      <c r="I11" s="65"/>
      <c r="J11" s="94">
        <f>IF(SUM(Table25[[#This Row],[Taxes]:[Infrastructure Improvement Payments]])=0,"",SUM(Table25[[#This Row],[Taxes]:[Infrastructure Improvement Payments]]))</f>
        <v>1530000</v>
      </c>
      <c r="K11" s="67"/>
      <c r="AB11" s="56" t="s">
        <v>90</v>
      </c>
    </row>
    <row r="12" spans="1:28" ht="16.5" x14ac:dyDescent="0.25">
      <c r="A12" s="62" t="s">
        <v>56</v>
      </c>
      <c r="B12" s="63" t="s">
        <v>520</v>
      </c>
      <c r="C12" s="113">
        <v>3760000</v>
      </c>
      <c r="D12" s="64">
        <v>9500000</v>
      </c>
      <c r="E12" s="65">
        <v>5440000</v>
      </c>
      <c r="F12" s="65"/>
      <c r="G12" s="65"/>
      <c r="H12" s="65"/>
      <c r="I12" s="65"/>
      <c r="J12" s="94">
        <f>IF(SUM(Table25[[#This Row],[Taxes]:[Infrastructure Improvement Payments]])=0,"",SUM(Table25[[#This Row],[Taxes]:[Infrastructure Improvement Payments]]))</f>
        <v>18700000</v>
      </c>
      <c r="K12" s="67"/>
      <c r="AB12" s="56" t="s">
        <v>92</v>
      </c>
    </row>
    <row r="13" spans="1:28" ht="16.5" hidden="1" x14ac:dyDescent="0.25">
      <c r="A13" s="62"/>
      <c r="B13" s="63"/>
      <c r="C13" s="113"/>
      <c r="D13" s="64"/>
      <c r="E13" s="65"/>
      <c r="F13" s="65"/>
      <c r="G13" s="65"/>
      <c r="H13" s="65"/>
      <c r="I13" s="65"/>
      <c r="J13" s="94" t="str">
        <f>IF(SUM(Table25[[#This Row],[Taxes]:[Infrastructure Improvement Payments]])=0,"",SUM(Table25[[#This Row],[Taxes]:[Infrastructure Improvement Payments]]))</f>
        <v/>
      </c>
      <c r="K13" s="67"/>
      <c r="AB13" s="56" t="s">
        <v>94</v>
      </c>
    </row>
    <row r="14" spans="1:28" ht="16.5" hidden="1" x14ac:dyDescent="0.25">
      <c r="A14" s="62"/>
      <c r="B14" s="63"/>
      <c r="C14" s="113"/>
      <c r="D14" s="64"/>
      <c r="E14" s="65"/>
      <c r="F14" s="65"/>
      <c r="G14" s="65"/>
      <c r="H14" s="65"/>
      <c r="I14" s="65"/>
      <c r="J14" s="94" t="str">
        <f>IF(SUM(Table25[[#This Row],[Taxes]:[Infrastructure Improvement Payments]])=0,"",SUM(Table25[[#This Row],[Taxes]:[Infrastructure Improvement Payments]]))</f>
        <v/>
      </c>
      <c r="K14" s="67"/>
      <c r="AB14" s="56" t="s">
        <v>96</v>
      </c>
    </row>
    <row r="15" spans="1:28" ht="16.5" hidden="1" x14ac:dyDescent="0.25">
      <c r="A15" s="62"/>
      <c r="B15" s="63"/>
      <c r="C15" s="113"/>
      <c r="D15" s="64"/>
      <c r="E15" s="65"/>
      <c r="F15" s="65"/>
      <c r="G15" s="65"/>
      <c r="H15" s="65"/>
      <c r="I15" s="65"/>
      <c r="J15" s="94" t="str">
        <f>IF(SUM(Table25[[#This Row],[Taxes]:[Infrastructure Improvement Payments]])=0,"",SUM(Table25[[#This Row],[Taxes]:[Infrastructure Improvement Payments]]))</f>
        <v/>
      </c>
      <c r="K15" s="67"/>
      <c r="AB15" s="56" t="s">
        <v>98</v>
      </c>
    </row>
    <row r="16" spans="1:28" ht="16.5" hidden="1" x14ac:dyDescent="0.25">
      <c r="A16" s="62"/>
      <c r="B16" s="63"/>
      <c r="C16" s="113"/>
      <c r="D16" s="64"/>
      <c r="E16" s="65"/>
      <c r="F16" s="65"/>
      <c r="G16" s="65"/>
      <c r="H16" s="65"/>
      <c r="I16" s="65"/>
      <c r="J16" s="94" t="str">
        <f>IF(SUM(Table25[[#This Row],[Taxes]:[Infrastructure Improvement Payments]])=0,"",SUM(Table25[[#This Row],[Taxes]:[Infrastructure Improvement Payments]]))</f>
        <v/>
      </c>
      <c r="K16" s="67"/>
      <c r="AB16" s="56" t="s">
        <v>100</v>
      </c>
    </row>
    <row r="17" spans="1:28" ht="16.5" hidden="1" x14ac:dyDescent="0.25">
      <c r="A17" s="62"/>
      <c r="B17" s="63"/>
      <c r="C17" s="113"/>
      <c r="D17" s="64"/>
      <c r="E17" s="65"/>
      <c r="F17" s="65"/>
      <c r="G17" s="65"/>
      <c r="H17" s="65"/>
      <c r="I17" s="65"/>
      <c r="J17" s="94" t="str">
        <f>IF(SUM(Table25[[#This Row],[Taxes]:[Infrastructure Improvement Payments]])=0,"",SUM(Table25[[#This Row],[Taxes]:[Infrastructure Improvement Payments]]))</f>
        <v/>
      </c>
      <c r="K17" s="67"/>
      <c r="AB17" s="56" t="s">
        <v>102</v>
      </c>
    </row>
    <row r="18" spans="1:28" ht="16.5" hidden="1" x14ac:dyDescent="0.25">
      <c r="A18" s="62"/>
      <c r="B18" s="63"/>
      <c r="C18" s="113"/>
      <c r="D18" s="64"/>
      <c r="E18" s="65"/>
      <c r="F18" s="65"/>
      <c r="G18" s="65"/>
      <c r="H18" s="65"/>
      <c r="I18" s="65"/>
      <c r="J18" s="94" t="str">
        <f>IF(SUM(Table25[[#This Row],[Taxes]:[Infrastructure Improvement Payments]])=0,"",SUM(Table25[[#This Row],[Taxes]:[Infrastructure Improvement Payments]]))</f>
        <v/>
      </c>
      <c r="K18" s="67"/>
      <c r="AB18" s="56" t="s">
        <v>104</v>
      </c>
    </row>
    <row r="19" spans="1:28" ht="16.5" hidden="1" x14ac:dyDescent="0.25">
      <c r="A19" s="62"/>
      <c r="B19" s="63"/>
      <c r="C19" s="113"/>
      <c r="D19" s="64"/>
      <c r="E19" s="65"/>
      <c r="F19" s="65"/>
      <c r="G19" s="65"/>
      <c r="H19" s="65"/>
      <c r="I19" s="65"/>
      <c r="J19" s="94" t="str">
        <f>IF(SUM(Table25[[#This Row],[Taxes]:[Infrastructure Improvement Payments]])=0,"",SUM(Table25[[#This Row],[Taxes]:[Infrastructure Improvement Payments]]))</f>
        <v/>
      </c>
      <c r="K19" s="67"/>
      <c r="AB19" s="56" t="s">
        <v>106</v>
      </c>
    </row>
    <row r="20" spans="1:28" ht="16.5" hidden="1" x14ac:dyDescent="0.25">
      <c r="A20" s="62"/>
      <c r="B20" s="63"/>
      <c r="C20" s="113"/>
      <c r="D20" s="64"/>
      <c r="E20" s="65"/>
      <c r="F20" s="65"/>
      <c r="G20" s="65"/>
      <c r="H20" s="65"/>
      <c r="I20" s="65"/>
      <c r="J20" s="94" t="str">
        <f>IF(SUM(Table25[[#This Row],[Taxes]:[Infrastructure Improvement Payments]])=0,"",SUM(Table25[[#This Row],[Taxes]:[Infrastructure Improvement Payments]]))</f>
        <v/>
      </c>
      <c r="K20" s="67"/>
      <c r="AB20" s="56" t="s">
        <v>108</v>
      </c>
    </row>
    <row r="21" spans="1:28" ht="16.5" hidden="1" x14ac:dyDescent="0.25">
      <c r="A21" s="62"/>
      <c r="B21" s="63"/>
      <c r="C21" s="113"/>
      <c r="D21" s="64"/>
      <c r="E21" s="65"/>
      <c r="F21" s="65"/>
      <c r="G21" s="65"/>
      <c r="H21" s="65"/>
      <c r="I21" s="65"/>
      <c r="J21" s="94" t="str">
        <f>IF(SUM(Table25[[#This Row],[Taxes]:[Infrastructure Improvement Payments]])=0,"",SUM(Table25[[#This Row],[Taxes]:[Infrastructure Improvement Payments]]))</f>
        <v/>
      </c>
      <c r="K21" s="67"/>
      <c r="AB21" s="56" t="s">
        <v>110</v>
      </c>
    </row>
    <row r="22" spans="1:28" ht="16.5" hidden="1" x14ac:dyDescent="0.25">
      <c r="A22" s="62"/>
      <c r="B22" s="63"/>
      <c r="C22" s="113"/>
      <c r="D22" s="64"/>
      <c r="E22" s="65"/>
      <c r="F22" s="65"/>
      <c r="G22" s="65"/>
      <c r="H22" s="65"/>
      <c r="I22" s="65"/>
      <c r="J22" s="94" t="str">
        <f>IF(SUM(Table25[[#This Row],[Taxes]:[Infrastructure Improvement Payments]])=0,"",SUM(Table25[[#This Row],[Taxes]:[Infrastructure Improvement Payments]]))</f>
        <v/>
      </c>
      <c r="K22" s="67"/>
      <c r="AB22" s="56" t="s">
        <v>111</v>
      </c>
    </row>
    <row r="23" spans="1:28" ht="16.5" hidden="1" x14ac:dyDescent="0.25">
      <c r="A23" s="62"/>
      <c r="B23" s="63"/>
      <c r="C23" s="113"/>
      <c r="D23" s="64"/>
      <c r="E23" s="65"/>
      <c r="F23" s="65"/>
      <c r="G23" s="65"/>
      <c r="H23" s="65"/>
      <c r="I23" s="65"/>
      <c r="J23" s="94" t="str">
        <f>IF(SUM(Table25[[#This Row],[Taxes]:[Infrastructure Improvement Payments]])=0,"",SUM(Table25[[#This Row],[Taxes]:[Infrastructure Improvement Payments]]))</f>
        <v/>
      </c>
      <c r="K23" s="67"/>
      <c r="AB23" s="56" t="s">
        <v>112</v>
      </c>
    </row>
    <row r="24" spans="1:28" ht="16.5" hidden="1" x14ac:dyDescent="0.25">
      <c r="A24" s="62"/>
      <c r="B24" s="63"/>
      <c r="C24" s="113"/>
      <c r="D24" s="64"/>
      <c r="E24" s="65"/>
      <c r="F24" s="65"/>
      <c r="G24" s="65"/>
      <c r="H24" s="65"/>
      <c r="I24" s="65"/>
      <c r="J24" s="94" t="str">
        <f>IF(SUM(Table25[[#This Row],[Taxes]:[Infrastructure Improvement Payments]])=0,"",SUM(Table25[[#This Row],[Taxes]:[Infrastructure Improvement Payments]]))</f>
        <v/>
      </c>
      <c r="K24" s="67"/>
      <c r="AB24" s="56" t="s">
        <v>113</v>
      </c>
    </row>
    <row r="25" spans="1:28" ht="16.5" hidden="1" x14ac:dyDescent="0.25">
      <c r="A25" s="62"/>
      <c r="B25" s="63"/>
      <c r="C25" s="113"/>
      <c r="D25" s="64"/>
      <c r="E25" s="65"/>
      <c r="F25" s="65"/>
      <c r="G25" s="65"/>
      <c r="H25" s="65"/>
      <c r="I25" s="65"/>
      <c r="J25" s="94" t="str">
        <f>IF(SUM(Table25[[#This Row],[Taxes]:[Infrastructure Improvement Payments]])=0,"",SUM(Table25[[#This Row],[Taxes]:[Infrastructure Improvement Payments]]))</f>
        <v/>
      </c>
      <c r="K25" s="67"/>
      <c r="AB25" s="56" t="s">
        <v>115</v>
      </c>
    </row>
    <row r="26" spans="1:28" ht="16.5" hidden="1" x14ac:dyDescent="0.25">
      <c r="A26" s="62"/>
      <c r="B26" s="63"/>
      <c r="C26" s="113"/>
      <c r="D26" s="64"/>
      <c r="E26" s="65"/>
      <c r="F26" s="65"/>
      <c r="G26" s="65"/>
      <c r="H26" s="65"/>
      <c r="I26" s="65"/>
      <c r="J26" s="94" t="str">
        <f>IF(SUM(Table25[[#This Row],[Taxes]:[Infrastructure Improvement Payments]])=0,"",SUM(Table25[[#This Row],[Taxes]:[Infrastructure Improvement Payments]]))</f>
        <v/>
      </c>
      <c r="K26" s="67"/>
      <c r="AB26" s="56" t="s">
        <v>117</v>
      </c>
    </row>
    <row r="27" spans="1:28" ht="16.5" hidden="1" x14ac:dyDescent="0.25">
      <c r="A27" s="62"/>
      <c r="B27" s="63"/>
      <c r="C27" s="113"/>
      <c r="D27" s="64"/>
      <c r="E27" s="65"/>
      <c r="F27" s="65"/>
      <c r="G27" s="65"/>
      <c r="H27" s="65"/>
      <c r="I27" s="65"/>
      <c r="J27" s="94" t="str">
        <f>IF(SUM(Table25[[#This Row],[Taxes]:[Infrastructure Improvement Payments]])=0,"",SUM(Table25[[#This Row],[Taxes]:[Infrastructure Improvement Payments]]))</f>
        <v/>
      </c>
      <c r="K27" s="67"/>
      <c r="AB27" s="56" t="s">
        <v>119</v>
      </c>
    </row>
    <row r="28" spans="1:28" ht="16.5" hidden="1" x14ac:dyDescent="0.25">
      <c r="A28" s="62"/>
      <c r="B28" s="63"/>
      <c r="C28" s="113"/>
      <c r="D28" s="64"/>
      <c r="E28" s="65"/>
      <c r="F28" s="65"/>
      <c r="G28" s="65"/>
      <c r="H28" s="65"/>
      <c r="I28" s="65"/>
      <c r="J28" s="94" t="str">
        <f>IF(SUM(Table25[[#This Row],[Taxes]:[Infrastructure Improvement Payments]])=0,"",SUM(Table25[[#This Row],[Taxes]:[Infrastructure Improvement Payments]]))</f>
        <v/>
      </c>
      <c r="K28" s="67"/>
      <c r="AB28" s="56" t="s">
        <v>121</v>
      </c>
    </row>
    <row r="29" spans="1:28" ht="16.5" hidden="1" x14ac:dyDescent="0.25">
      <c r="A29" s="62"/>
      <c r="B29" s="63"/>
      <c r="C29" s="113"/>
      <c r="D29" s="64"/>
      <c r="E29" s="65"/>
      <c r="F29" s="65"/>
      <c r="G29" s="65"/>
      <c r="H29" s="65"/>
      <c r="I29" s="65"/>
      <c r="J29" s="94" t="str">
        <f>IF(SUM(Table25[[#This Row],[Taxes]:[Infrastructure Improvement Payments]])=0,"",SUM(Table25[[#This Row],[Taxes]:[Infrastructure Improvement Payments]]))</f>
        <v/>
      </c>
      <c r="K29" s="67"/>
      <c r="AB29" s="56" t="s">
        <v>123</v>
      </c>
    </row>
    <row r="30" spans="1:28" ht="16.5" hidden="1" x14ac:dyDescent="0.25">
      <c r="A30" s="62"/>
      <c r="B30" s="63"/>
      <c r="C30" s="113"/>
      <c r="D30" s="64"/>
      <c r="E30" s="65"/>
      <c r="F30" s="65"/>
      <c r="G30" s="65"/>
      <c r="H30" s="65"/>
      <c r="I30" s="65"/>
      <c r="J30" s="94" t="str">
        <f>IF(SUM(Table25[[#This Row],[Taxes]:[Infrastructure Improvement Payments]])=0,"",SUM(Table25[[#This Row],[Taxes]:[Infrastructure Improvement Payments]]))</f>
        <v/>
      </c>
      <c r="K30" s="67"/>
      <c r="AB30" s="56" t="s">
        <v>125</v>
      </c>
    </row>
    <row r="31" spans="1:28" ht="16.5" hidden="1" x14ac:dyDescent="0.25">
      <c r="A31" s="62"/>
      <c r="B31" s="63"/>
      <c r="C31" s="113"/>
      <c r="D31" s="64"/>
      <c r="E31" s="65"/>
      <c r="F31" s="65"/>
      <c r="G31" s="65"/>
      <c r="H31" s="65"/>
      <c r="I31" s="65"/>
      <c r="J31" s="94" t="str">
        <f>IF(SUM(Table25[[#This Row],[Taxes]:[Infrastructure Improvement Payments]])=0,"",SUM(Table25[[#This Row],[Taxes]:[Infrastructure Improvement Payments]]))</f>
        <v/>
      </c>
      <c r="K31" s="67"/>
      <c r="AB31" s="56" t="s">
        <v>127</v>
      </c>
    </row>
    <row r="32" spans="1:28" ht="16.5" hidden="1" x14ac:dyDescent="0.25">
      <c r="A32" s="62"/>
      <c r="B32" s="63"/>
      <c r="C32" s="113"/>
      <c r="D32" s="64"/>
      <c r="E32" s="65"/>
      <c r="F32" s="65"/>
      <c r="G32" s="65"/>
      <c r="H32" s="65"/>
      <c r="I32" s="65"/>
      <c r="J32" s="94" t="str">
        <f>IF(SUM(Table25[[#This Row],[Taxes]:[Infrastructure Improvement Payments]])=0,"",SUM(Table25[[#This Row],[Taxes]:[Infrastructure Improvement Payments]]))</f>
        <v/>
      </c>
      <c r="K32" s="67"/>
      <c r="AB32" s="56" t="s">
        <v>129</v>
      </c>
    </row>
    <row r="33" spans="1:28" ht="16.5" hidden="1" x14ac:dyDescent="0.25">
      <c r="A33" s="62"/>
      <c r="B33" s="63"/>
      <c r="C33" s="113"/>
      <c r="D33" s="64"/>
      <c r="E33" s="65"/>
      <c r="F33" s="65"/>
      <c r="G33" s="65"/>
      <c r="H33" s="65"/>
      <c r="I33" s="65"/>
      <c r="J33" s="94" t="str">
        <f>IF(SUM(Table25[[#This Row],[Taxes]:[Infrastructure Improvement Payments]])=0,"",SUM(Table25[[#This Row],[Taxes]:[Infrastructure Improvement Payments]]))</f>
        <v/>
      </c>
      <c r="K33" s="67"/>
      <c r="AB33" s="56" t="s">
        <v>131</v>
      </c>
    </row>
    <row r="34" spans="1:28" ht="16.5" hidden="1" x14ac:dyDescent="0.25">
      <c r="A34" s="62"/>
      <c r="B34" s="63"/>
      <c r="C34" s="113"/>
      <c r="D34" s="64"/>
      <c r="E34" s="65"/>
      <c r="F34" s="65"/>
      <c r="G34" s="65"/>
      <c r="H34" s="65"/>
      <c r="I34" s="65"/>
      <c r="J34" s="94" t="str">
        <f>IF(SUM(Table25[[#This Row],[Taxes]:[Infrastructure Improvement Payments]])=0,"",SUM(Table25[[#This Row],[Taxes]:[Infrastructure Improvement Payments]]))</f>
        <v/>
      </c>
      <c r="K34" s="67"/>
      <c r="AB34" s="56" t="s">
        <v>133</v>
      </c>
    </row>
    <row r="35" spans="1:28" ht="16.5" hidden="1" x14ac:dyDescent="0.25">
      <c r="A35" s="62"/>
      <c r="B35" s="63"/>
      <c r="C35" s="113"/>
      <c r="D35" s="64"/>
      <c r="E35" s="65"/>
      <c r="F35" s="65"/>
      <c r="G35" s="65"/>
      <c r="H35" s="65"/>
      <c r="I35" s="65"/>
      <c r="J35" s="94" t="str">
        <f>IF(SUM(Table25[[#This Row],[Taxes]:[Infrastructure Improvement Payments]])=0,"",SUM(Table25[[#This Row],[Taxes]:[Infrastructure Improvement Payments]]))</f>
        <v/>
      </c>
      <c r="K35" s="67"/>
      <c r="AB35" s="56" t="s">
        <v>135</v>
      </c>
    </row>
    <row r="36" spans="1:28" ht="16.5" hidden="1" x14ac:dyDescent="0.25">
      <c r="A36" s="62"/>
      <c r="B36" s="63"/>
      <c r="C36" s="113"/>
      <c r="D36" s="64"/>
      <c r="E36" s="65"/>
      <c r="F36" s="65"/>
      <c r="G36" s="65"/>
      <c r="H36" s="65"/>
      <c r="I36" s="65"/>
      <c r="J36" s="94" t="str">
        <f>IF(SUM(Table25[[#This Row],[Taxes]:[Infrastructure Improvement Payments]])=0,"",SUM(Table25[[#This Row],[Taxes]:[Infrastructure Improvement Payments]]))</f>
        <v/>
      </c>
      <c r="K36" s="67"/>
      <c r="AB36" s="56" t="s">
        <v>137</v>
      </c>
    </row>
    <row r="37" spans="1:28" ht="16.5" hidden="1" x14ac:dyDescent="0.25">
      <c r="A37" s="62"/>
      <c r="B37" s="63"/>
      <c r="C37" s="113"/>
      <c r="D37" s="64"/>
      <c r="E37" s="65"/>
      <c r="F37" s="65"/>
      <c r="G37" s="65"/>
      <c r="H37" s="65"/>
      <c r="I37" s="65"/>
      <c r="J37" s="94" t="str">
        <f>IF(SUM(Table25[[#This Row],[Taxes]:[Infrastructure Improvement Payments]])=0,"",SUM(Table25[[#This Row],[Taxes]:[Infrastructure Improvement Payments]]))</f>
        <v/>
      </c>
      <c r="K37" s="67"/>
      <c r="AB37" s="56" t="s">
        <v>139</v>
      </c>
    </row>
    <row r="38" spans="1:28" ht="70.5" customHeight="1" thickBot="1" x14ac:dyDescent="0.3">
      <c r="A38" s="95" t="s">
        <v>486</v>
      </c>
      <c r="B38" s="189"/>
      <c r="C38" s="189"/>
      <c r="D38" s="189"/>
      <c r="E38" s="189"/>
      <c r="F38" s="189"/>
      <c r="G38" s="189"/>
      <c r="H38" s="189"/>
      <c r="I38" s="189"/>
      <c r="J38" s="189"/>
      <c r="K38" s="190"/>
      <c r="AB38" s="56" t="s">
        <v>142</v>
      </c>
    </row>
    <row r="39" spans="1:28" x14ac:dyDescent="0.25">
      <c r="A39" s="158" t="s">
        <v>487</v>
      </c>
      <c r="B39" s="158"/>
      <c r="C39" s="158"/>
      <c r="D39" s="158"/>
      <c r="E39" s="158"/>
      <c r="F39" s="158"/>
      <c r="G39" s="158"/>
      <c r="H39" s="158"/>
      <c r="I39" s="158"/>
      <c r="J39" s="158"/>
      <c r="K39" s="158"/>
      <c r="AB39" s="56" t="s">
        <v>145</v>
      </c>
    </row>
    <row r="40" spans="1:28" x14ac:dyDescent="0.25">
      <c r="A40" s="158" t="s">
        <v>488</v>
      </c>
      <c r="B40" s="158"/>
      <c r="C40" s="158"/>
      <c r="D40" s="158"/>
      <c r="E40" s="158"/>
      <c r="F40" s="158"/>
      <c r="G40" s="158"/>
      <c r="H40" s="158"/>
      <c r="I40" s="158"/>
      <c r="J40" s="158"/>
      <c r="K40" s="158"/>
      <c r="AB40" s="56" t="s">
        <v>148</v>
      </c>
    </row>
    <row r="41" spans="1:28" ht="15" customHeight="1" x14ac:dyDescent="0.25">
      <c r="A41" s="159" t="s">
        <v>489</v>
      </c>
      <c r="B41" s="159"/>
      <c r="C41" s="159"/>
      <c r="D41" s="159"/>
      <c r="E41" s="159"/>
      <c r="F41" s="159"/>
      <c r="G41" s="159"/>
      <c r="H41" s="159"/>
      <c r="I41" s="159"/>
      <c r="J41" s="159"/>
      <c r="K41" s="159"/>
      <c r="AB41" s="56" t="s">
        <v>151</v>
      </c>
    </row>
    <row r="42" spans="1:28" x14ac:dyDescent="0.25">
      <c r="AB42" s="56" t="s">
        <v>154</v>
      </c>
    </row>
    <row r="43" spans="1:28" x14ac:dyDescent="0.25">
      <c r="AB43" s="56" t="s">
        <v>156</v>
      </c>
    </row>
    <row r="44" spans="1:28" x14ac:dyDescent="0.25">
      <c r="AB44" s="56" t="s">
        <v>158</v>
      </c>
    </row>
    <row r="45" spans="1:28" x14ac:dyDescent="0.25">
      <c r="AB45" s="56" t="s">
        <v>160</v>
      </c>
    </row>
    <row r="46" spans="1:28" x14ac:dyDescent="0.25">
      <c r="AB46" s="56" t="s">
        <v>162</v>
      </c>
    </row>
    <row r="47" spans="1:28" x14ac:dyDescent="0.25">
      <c r="AB47" s="56" t="s">
        <v>164</v>
      </c>
    </row>
    <row r="48" spans="1:28" x14ac:dyDescent="0.25">
      <c r="AB48" s="56" t="s">
        <v>166</v>
      </c>
    </row>
    <row r="49" spans="28:28" x14ac:dyDescent="0.25">
      <c r="AB49" s="56" t="s">
        <v>168</v>
      </c>
    </row>
    <row r="50" spans="28:28" x14ac:dyDescent="0.25">
      <c r="AB50" s="56" t="s">
        <v>170</v>
      </c>
    </row>
    <row r="51" spans="28:28" x14ac:dyDescent="0.25">
      <c r="AB51" s="56" t="s">
        <v>172</v>
      </c>
    </row>
    <row r="52" spans="28:28" x14ac:dyDescent="0.25">
      <c r="AB52" s="56" t="s">
        <v>174</v>
      </c>
    </row>
    <row r="53" spans="28:28" x14ac:dyDescent="0.25">
      <c r="AB53" s="56" t="s">
        <v>176</v>
      </c>
    </row>
    <row r="54" spans="28:28" x14ac:dyDescent="0.25">
      <c r="AB54" s="56" t="s">
        <v>178</v>
      </c>
    </row>
    <row r="55" spans="28:28" x14ac:dyDescent="0.25">
      <c r="AB55" s="56" t="s">
        <v>180</v>
      </c>
    </row>
    <row r="56" spans="28:28" x14ac:dyDescent="0.25">
      <c r="AB56" s="56" t="s">
        <v>182</v>
      </c>
    </row>
    <row r="57" spans="28:28" x14ac:dyDescent="0.25">
      <c r="AB57" s="56" t="s">
        <v>184</v>
      </c>
    </row>
    <row r="58" spans="28:28" x14ac:dyDescent="0.25">
      <c r="AB58" s="56" t="s">
        <v>186</v>
      </c>
    </row>
    <row r="59" spans="28:28" x14ac:dyDescent="0.25">
      <c r="AB59" s="56" t="s">
        <v>188</v>
      </c>
    </row>
    <row r="60" spans="28:28" x14ac:dyDescent="0.25">
      <c r="AB60" s="56" t="s">
        <v>190</v>
      </c>
    </row>
    <row r="61" spans="28:28" x14ac:dyDescent="0.25">
      <c r="AB61" s="56" t="s">
        <v>192</v>
      </c>
    </row>
    <row r="62" spans="28:28" x14ac:dyDescent="0.25">
      <c r="AB62" s="56" t="s">
        <v>194</v>
      </c>
    </row>
    <row r="63" spans="28:28" x14ac:dyDescent="0.25">
      <c r="AB63" s="56" t="s">
        <v>196</v>
      </c>
    </row>
    <row r="64" spans="28:28" x14ac:dyDescent="0.25">
      <c r="AB64" s="56" t="s">
        <v>490</v>
      </c>
    </row>
    <row r="65" spans="28:28" x14ac:dyDescent="0.25">
      <c r="AB65" s="56" t="s">
        <v>199</v>
      </c>
    </row>
    <row r="66" spans="28:28" x14ac:dyDescent="0.25">
      <c r="AB66" s="56" t="s">
        <v>201</v>
      </c>
    </row>
    <row r="67" spans="28:28" x14ac:dyDescent="0.25">
      <c r="AB67" s="56" t="s">
        <v>203</v>
      </c>
    </row>
    <row r="68" spans="28:28" x14ac:dyDescent="0.25">
      <c r="AB68" s="56" t="s">
        <v>205</v>
      </c>
    </row>
    <row r="69" spans="28:28" x14ac:dyDescent="0.25">
      <c r="AB69" s="56" t="s">
        <v>207</v>
      </c>
    </row>
    <row r="70" spans="28:28" x14ac:dyDescent="0.25">
      <c r="AB70" s="56" t="s">
        <v>209</v>
      </c>
    </row>
    <row r="71" spans="28:28" x14ac:dyDescent="0.25">
      <c r="AB71" s="56" t="s">
        <v>211</v>
      </c>
    </row>
    <row r="72" spans="28:28" x14ac:dyDescent="0.25">
      <c r="AB72" s="56" t="s">
        <v>213</v>
      </c>
    </row>
    <row r="73" spans="28:28" x14ac:dyDescent="0.25">
      <c r="AB73" s="56" t="s">
        <v>215</v>
      </c>
    </row>
    <row r="74" spans="28:28" x14ac:dyDescent="0.25">
      <c r="AB74" s="56" t="s">
        <v>217</v>
      </c>
    </row>
    <row r="75" spans="28:28" x14ac:dyDescent="0.25">
      <c r="AB75" s="56" t="s">
        <v>219</v>
      </c>
    </row>
    <row r="76" spans="28:28" x14ac:dyDescent="0.25">
      <c r="AB76" s="56" t="s">
        <v>221</v>
      </c>
    </row>
    <row r="77" spans="28:28" x14ac:dyDescent="0.25">
      <c r="AB77" s="56" t="s">
        <v>223</v>
      </c>
    </row>
    <row r="78" spans="28:28" x14ac:dyDescent="0.25">
      <c r="AB78" s="56" t="s">
        <v>225</v>
      </c>
    </row>
    <row r="79" spans="28:28" x14ac:dyDescent="0.25">
      <c r="AB79" s="56" t="s">
        <v>227</v>
      </c>
    </row>
    <row r="80" spans="28:28" x14ac:dyDescent="0.25">
      <c r="AB80" s="56" t="s">
        <v>229</v>
      </c>
    </row>
    <row r="81" spans="28:28" x14ac:dyDescent="0.25">
      <c r="AB81" s="56" t="s">
        <v>231</v>
      </c>
    </row>
    <row r="82" spans="28:28" x14ac:dyDescent="0.25">
      <c r="AB82" s="56" t="s">
        <v>233</v>
      </c>
    </row>
    <row r="83" spans="28:28" x14ac:dyDescent="0.25">
      <c r="AB83" s="56" t="s">
        <v>235</v>
      </c>
    </row>
    <row r="84" spans="28:28" x14ac:dyDescent="0.25">
      <c r="AB84" s="56" t="s">
        <v>491</v>
      </c>
    </row>
    <row r="85" spans="28:28" x14ac:dyDescent="0.25">
      <c r="AB85" s="56" t="s">
        <v>237</v>
      </c>
    </row>
    <row r="86" spans="28:28" x14ac:dyDescent="0.25">
      <c r="AB86" s="56" t="s">
        <v>239</v>
      </c>
    </row>
    <row r="87" spans="28:28" x14ac:dyDescent="0.25">
      <c r="AB87" s="56" t="s">
        <v>241</v>
      </c>
    </row>
    <row r="88" spans="28:28" x14ac:dyDescent="0.25">
      <c r="AB88" s="56" t="s">
        <v>243</v>
      </c>
    </row>
    <row r="89" spans="28:28" x14ac:dyDescent="0.25">
      <c r="AB89" s="56" t="s">
        <v>245</v>
      </c>
    </row>
    <row r="90" spans="28:28" x14ac:dyDescent="0.25">
      <c r="AB90" s="56" t="s">
        <v>247</v>
      </c>
    </row>
    <row r="91" spans="28:28" x14ac:dyDescent="0.25">
      <c r="AB91" s="56" t="s">
        <v>249</v>
      </c>
    </row>
    <row r="92" spans="28:28" x14ac:dyDescent="0.25">
      <c r="AB92" s="56" t="s">
        <v>251</v>
      </c>
    </row>
    <row r="93" spans="28:28" x14ac:dyDescent="0.25">
      <c r="AB93" s="56" t="s">
        <v>253</v>
      </c>
    </row>
    <row r="94" spans="28:28" x14ac:dyDescent="0.25">
      <c r="AB94" s="56" t="s">
        <v>255</v>
      </c>
    </row>
    <row r="95" spans="28:28" x14ac:dyDescent="0.25">
      <c r="AB95" s="56" t="s">
        <v>257</v>
      </c>
    </row>
    <row r="96" spans="28:28" x14ac:dyDescent="0.25">
      <c r="AB96" s="56" t="s">
        <v>259</v>
      </c>
    </row>
    <row r="97" spans="28:28" x14ac:dyDescent="0.25">
      <c r="AB97" s="56" t="s">
        <v>261</v>
      </c>
    </row>
    <row r="98" spans="28:28" x14ac:dyDescent="0.25">
      <c r="AB98" s="56" t="s">
        <v>263</v>
      </c>
    </row>
    <row r="99" spans="28:28" x14ac:dyDescent="0.25">
      <c r="AB99" s="56" t="s">
        <v>265</v>
      </c>
    </row>
    <row r="100" spans="28:28" x14ac:dyDescent="0.25">
      <c r="AB100" s="56" t="s">
        <v>267</v>
      </c>
    </row>
    <row r="101" spans="28:28" x14ac:dyDescent="0.25">
      <c r="AB101" s="56" t="s">
        <v>269</v>
      </c>
    </row>
    <row r="102" spans="28:28" x14ac:dyDescent="0.25">
      <c r="AB102" s="56" t="s">
        <v>271</v>
      </c>
    </row>
    <row r="103" spans="28:28" x14ac:dyDescent="0.25">
      <c r="AB103" s="56" t="s">
        <v>273</v>
      </c>
    </row>
    <row r="104" spans="28:28" x14ac:dyDescent="0.25">
      <c r="AB104" s="56" t="s">
        <v>275</v>
      </c>
    </row>
    <row r="105" spans="28:28" x14ac:dyDescent="0.25">
      <c r="AB105" s="56" t="s">
        <v>277</v>
      </c>
    </row>
    <row r="106" spans="28:28" x14ac:dyDescent="0.25">
      <c r="AB106" s="56" t="s">
        <v>279</v>
      </c>
    </row>
    <row r="107" spans="28:28" x14ac:dyDescent="0.25">
      <c r="AB107" s="56" t="s">
        <v>281</v>
      </c>
    </row>
    <row r="108" spans="28:28" x14ac:dyDescent="0.25">
      <c r="AB108" s="56" t="s">
        <v>283</v>
      </c>
    </row>
    <row r="109" spans="28:28" x14ac:dyDescent="0.25">
      <c r="AB109" s="56" t="s">
        <v>285</v>
      </c>
    </row>
    <row r="110" spans="28:28" x14ac:dyDescent="0.25">
      <c r="AB110" s="56" t="s">
        <v>287</v>
      </c>
    </row>
    <row r="111" spans="28:28" x14ac:dyDescent="0.25">
      <c r="AB111" s="56" t="s">
        <v>289</v>
      </c>
    </row>
    <row r="112" spans="28:28" x14ac:dyDescent="0.25">
      <c r="AB112" s="56" t="s">
        <v>492</v>
      </c>
    </row>
    <row r="113" spans="28:28" x14ac:dyDescent="0.25">
      <c r="AB113" s="56" t="s">
        <v>292</v>
      </c>
    </row>
    <row r="114" spans="28:28" x14ac:dyDescent="0.25">
      <c r="AB114" s="56" t="s">
        <v>294</v>
      </c>
    </row>
    <row r="115" spans="28:28" x14ac:dyDescent="0.25">
      <c r="AB115" s="56" t="s">
        <v>296</v>
      </c>
    </row>
    <row r="116" spans="28:28" x14ac:dyDescent="0.25">
      <c r="AB116" s="56" t="s">
        <v>298</v>
      </c>
    </row>
    <row r="117" spans="28:28" x14ac:dyDescent="0.25">
      <c r="AB117" s="56" t="s">
        <v>300</v>
      </c>
    </row>
    <row r="118" spans="28:28" x14ac:dyDescent="0.25">
      <c r="AB118" s="56" t="s">
        <v>302</v>
      </c>
    </row>
    <row r="119" spans="28:28" x14ac:dyDescent="0.25">
      <c r="AB119" s="56" t="s">
        <v>304</v>
      </c>
    </row>
    <row r="120" spans="28:28" x14ac:dyDescent="0.25">
      <c r="AB120" s="56" t="s">
        <v>306</v>
      </c>
    </row>
    <row r="121" spans="28:28" x14ac:dyDescent="0.25">
      <c r="AB121" s="56" t="s">
        <v>308</v>
      </c>
    </row>
    <row r="122" spans="28:28" x14ac:dyDescent="0.25">
      <c r="AB122" s="56" t="s">
        <v>310</v>
      </c>
    </row>
    <row r="123" spans="28:28" x14ac:dyDescent="0.25">
      <c r="AB123" s="56" t="s">
        <v>312</v>
      </c>
    </row>
    <row r="124" spans="28:28" x14ac:dyDescent="0.25">
      <c r="AB124" s="56" t="s">
        <v>314</v>
      </c>
    </row>
    <row r="125" spans="28:28" x14ac:dyDescent="0.25">
      <c r="AB125" s="56" t="s">
        <v>316</v>
      </c>
    </row>
    <row r="126" spans="28:28" x14ac:dyDescent="0.25">
      <c r="AB126" s="56" t="s">
        <v>318</v>
      </c>
    </row>
    <row r="127" spans="28:28" x14ac:dyDescent="0.25">
      <c r="AB127" s="56" t="s">
        <v>320</v>
      </c>
    </row>
    <row r="128" spans="28:28" x14ac:dyDescent="0.25">
      <c r="AB128" s="56" t="s">
        <v>322</v>
      </c>
    </row>
    <row r="129" spans="28:28" x14ac:dyDescent="0.25">
      <c r="AB129" s="56" t="s">
        <v>324</v>
      </c>
    </row>
    <row r="130" spans="28:28" x14ac:dyDescent="0.25">
      <c r="AB130" s="56" t="s">
        <v>326</v>
      </c>
    </row>
    <row r="131" spans="28:28" x14ac:dyDescent="0.25">
      <c r="AB131" s="56" t="s">
        <v>328</v>
      </c>
    </row>
    <row r="132" spans="28:28" x14ac:dyDescent="0.25">
      <c r="AB132" s="56" t="s">
        <v>330</v>
      </c>
    </row>
    <row r="133" spans="28:28" x14ac:dyDescent="0.25">
      <c r="AB133" s="56" t="s">
        <v>332</v>
      </c>
    </row>
    <row r="134" spans="28:28" x14ac:dyDescent="0.25">
      <c r="AB134" s="56" t="s">
        <v>493</v>
      </c>
    </row>
    <row r="135" spans="28:28" x14ac:dyDescent="0.25">
      <c r="AB135" s="56" t="s">
        <v>334</v>
      </c>
    </row>
    <row r="136" spans="28:28" x14ac:dyDescent="0.25">
      <c r="AB136" s="56" t="s">
        <v>336</v>
      </c>
    </row>
    <row r="137" spans="28:28" x14ac:dyDescent="0.25">
      <c r="AB137" s="56" t="s">
        <v>338</v>
      </c>
    </row>
    <row r="138" spans="28:28" x14ac:dyDescent="0.25">
      <c r="AB138" s="56" t="s">
        <v>340</v>
      </c>
    </row>
    <row r="139" spans="28:28" x14ac:dyDescent="0.25">
      <c r="AB139" s="56" t="s">
        <v>342</v>
      </c>
    </row>
    <row r="140" spans="28:28" x14ac:dyDescent="0.25">
      <c r="AB140" s="56" t="s">
        <v>344</v>
      </c>
    </row>
    <row r="141" spans="28:28" x14ac:dyDescent="0.25">
      <c r="AB141" s="56" t="s">
        <v>346</v>
      </c>
    </row>
    <row r="142" spans="28:28" x14ac:dyDescent="0.25">
      <c r="AB142" s="56" t="s">
        <v>348</v>
      </c>
    </row>
    <row r="143" spans="28:28" x14ac:dyDescent="0.25">
      <c r="AB143" s="56" t="s">
        <v>350</v>
      </c>
    </row>
    <row r="144" spans="28:28" x14ac:dyDescent="0.25">
      <c r="AB144" s="56" t="s">
        <v>352</v>
      </c>
    </row>
    <row r="145" spans="28:28" x14ac:dyDescent="0.25">
      <c r="AB145" s="56" t="s">
        <v>354</v>
      </c>
    </row>
    <row r="146" spans="28:28" x14ac:dyDescent="0.25">
      <c r="AB146" s="56" t="s">
        <v>356</v>
      </c>
    </row>
    <row r="147" spans="28:28" x14ac:dyDescent="0.25">
      <c r="AB147" s="56" t="s">
        <v>359</v>
      </c>
    </row>
    <row r="148" spans="28:28" x14ac:dyDescent="0.25">
      <c r="AB148" s="56" t="s">
        <v>361</v>
      </c>
    </row>
    <row r="149" spans="28:28" x14ac:dyDescent="0.25">
      <c r="AB149" s="56" t="s">
        <v>363</v>
      </c>
    </row>
    <row r="150" spans="28:28" x14ac:dyDescent="0.25">
      <c r="AB150" s="56" t="s">
        <v>365</v>
      </c>
    </row>
    <row r="151" spans="28:28" x14ac:dyDescent="0.25">
      <c r="AB151" s="56" t="s">
        <v>367</v>
      </c>
    </row>
    <row r="152" spans="28:28" x14ac:dyDescent="0.25">
      <c r="AB152" s="56" t="s">
        <v>369</v>
      </c>
    </row>
    <row r="153" spans="28:28" x14ac:dyDescent="0.25">
      <c r="AB153" s="56" t="s">
        <v>371</v>
      </c>
    </row>
    <row r="154" spans="28:28" x14ac:dyDescent="0.25">
      <c r="AB154" s="56" t="s">
        <v>373</v>
      </c>
    </row>
    <row r="155" spans="28:28" x14ac:dyDescent="0.25">
      <c r="AB155" s="56" t="s">
        <v>375</v>
      </c>
    </row>
    <row r="156" spans="28:28" x14ac:dyDescent="0.25">
      <c r="AB156" s="56" t="s">
        <v>377</v>
      </c>
    </row>
    <row r="157" spans="28:28" x14ac:dyDescent="0.25">
      <c r="AB157" s="56" t="s">
        <v>378</v>
      </c>
    </row>
    <row r="158" spans="28:28" x14ac:dyDescent="0.25">
      <c r="AB158" s="56" t="s">
        <v>379</v>
      </c>
    </row>
    <row r="159" spans="28:28" x14ac:dyDescent="0.25">
      <c r="AB159" s="56" t="s">
        <v>380</v>
      </c>
    </row>
    <row r="160" spans="28:28" x14ac:dyDescent="0.25">
      <c r="AB160" s="56" t="s">
        <v>381</v>
      </c>
    </row>
    <row r="161" spans="28:28" x14ac:dyDescent="0.25">
      <c r="AB161" s="56" t="s">
        <v>382</v>
      </c>
    </row>
    <row r="162" spans="28:28" x14ac:dyDescent="0.25">
      <c r="AB162" s="56" t="s">
        <v>383</v>
      </c>
    </row>
    <row r="163" spans="28:28" x14ac:dyDescent="0.25">
      <c r="AB163" s="56" t="s">
        <v>384</v>
      </c>
    </row>
    <row r="164" spans="28:28" x14ac:dyDescent="0.25">
      <c r="AB164" s="56" t="s">
        <v>385</v>
      </c>
    </row>
    <row r="165" spans="28:28" x14ac:dyDescent="0.25">
      <c r="AB165" s="56" t="s">
        <v>386</v>
      </c>
    </row>
    <row r="166" spans="28:28" x14ac:dyDescent="0.25">
      <c r="AB166" s="56" t="s">
        <v>387</v>
      </c>
    </row>
    <row r="167" spans="28:28" x14ac:dyDescent="0.25">
      <c r="AB167" s="56" t="s">
        <v>388</v>
      </c>
    </row>
    <row r="168" spans="28:28" x14ac:dyDescent="0.25">
      <c r="AB168" s="56" t="s">
        <v>389</v>
      </c>
    </row>
    <row r="169" spans="28:28" x14ac:dyDescent="0.25">
      <c r="AB169" s="56" t="s">
        <v>390</v>
      </c>
    </row>
    <row r="170" spans="28:28" x14ac:dyDescent="0.25">
      <c r="AB170" s="56" t="s">
        <v>391</v>
      </c>
    </row>
    <row r="171" spans="28:28" x14ac:dyDescent="0.25">
      <c r="AB171" s="56" t="s">
        <v>392</v>
      </c>
    </row>
    <row r="172" spans="28:28" x14ac:dyDescent="0.25">
      <c r="AB172" s="56" t="s">
        <v>393</v>
      </c>
    </row>
    <row r="173" spans="28:28" x14ac:dyDescent="0.25">
      <c r="AB173" s="56" t="s">
        <v>394</v>
      </c>
    </row>
    <row r="174" spans="28:28" x14ac:dyDescent="0.25">
      <c r="AB174" s="56" t="s">
        <v>395</v>
      </c>
    </row>
    <row r="175" spans="28:28" x14ac:dyDescent="0.25">
      <c r="AB175" s="56" t="s">
        <v>396</v>
      </c>
    </row>
    <row r="176" spans="28:28" x14ac:dyDescent="0.25">
      <c r="AB176" s="56" t="s">
        <v>397</v>
      </c>
    </row>
    <row r="177" spans="28:28" x14ac:dyDescent="0.25">
      <c r="AB177" s="56" t="s">
        <v>398</v>
      </c>
    </row>
    <row r="178" spans="28:28" x14ac:dyDescent="0.25">
      <c r="AB178" s="56" t="s">
        <v>399</v>
      </c>
    </row>
    <row r="179" spans="28:28" x14ac:dyDescent="0.25">
      <c r="AB179" s="56" t="s">
        <v>494</v>
      </c>
    </row>
    <row r="180" spans="28:28" x14ac:dyDescent="0.25">
      <c r="AB180" s="56" t="s">
        <v>400</v>
      </c>
    </row>
    <row r="181" spans="28:28" x14ac:dyDescent="0.25">
      <c r="AB181" s="56" t="s">
        <v>401</v>
      </c>
    </row>
    <row r="182" spans="28:28" x14ac:dyDescent="0.25">
      <c r="AB182" s="56" t="s">
        <v>402</v>
      </c>
    </row>
    <row r="183" spans="28:28" x14ac:dyDescent="0.25">
      <c r="AB183" s="56" t="s">
        <v>403</v>
      </c>
    </row>
    <row r="184" spans="28:28" x14ac:dyDescent="0.25">
      <c r="AB184" s="56" t="s">
        <v>404</v>
      </c>
    </row>
    <row r="185" spans="28:28" x14ac:dyDescent="0.25">
      <c r="AB185" s="56" t="s">
        <v>499</v>
      </c>
    </row>
    <row r="186" spans="28:28" x14ac:dyDescent="0.25">
      <c r="AB186" s="56" t="s">
        <v>405</v>
      </c>
    </row>
    <row r="187" spans="28:28" x14ac:dyDescent="0.25">
      <c r="AB187" s="56" t="s">
        <v>406</v>
      </c>
    </row>
    <row r="188" spans="28:28" x14ac:dyDescent="0.25">
      <c r="AB188" s="56" t="s">
        <v>407</v>
      </c>
    </row>
    <row r="189" spans="28:28" x14ac:dyDescent="0.25">
      <c r="AB189" s="56" t="s">
        <v>408</v>
      </c>
    </row>
    <row r="190" spans="28:28" x14ac:dyDescent="0.25">
      <c r="AB190" s="56" t="s">
        <v>409</v>
      </c>
    </row>
    <row r="191" spans="28:28" x14ac:dyDescent="0.25">
      <c r="AB191" s="56" t="s">
        <v>410</v>
      </c>
    </row>
    <row r="192" spans="28:28" x14ac:dyDescent="0.25">
      <c r="AB192" s="56" t="s">
        <v>411</v>
      </c>
    </row>
    <row r="193" spans="28:28" x14ac:dyDescent="0.25">
      <c r="AB193" s="56" t="s">
        <v>412</v>
      </c>
    </row>
    <row r="194" spans="28:28" x14ac:dyDescent="0.25">
      <c r="AB194" s="56" t="s">
        <v>413</v>
      </c>
    </row>
    <row r="195" spans="28:28" x14ac:dyDescent="0.25">
      <c r="AB195" s="56" t="s">
        <v>414</v>
      </c>
    </row>
    <row r="196" spans="28:28" x14ac:dyDescent="0.25">
      <c r="AB196" s="56" t="s">
        <v>415</v>
      </c>
    </row>
    <row r="197" spans="28:28" x14ac:dyDescent="0.25">
      <c r="AB197" s="56" t="s">
        <v>416</v>
      </c>
    </row>
    <row r="198" spans="28:28" x14ac:dyDescent="0.25">
      <c r="AB198" s="56" t="s">
        <v>417</v>
      </c>
    </row>
    <row r="199" spans="28:28" x14ac:dyDescent="0.25">
      <c r="AB199" s="56" t="s">
        <v>418</v>
      </c>
    </row>
    <row r="200" spans="28:28" x14ac:dyDescent="0.25">
      <c r="AB200" s="56" t="s">
        <v>419</v>
      </c>
    </row>
    <row r="201" spans="28:28" x14ac:dyDescent="0.25">
      <c r="AB201" s="56" t="s">
        <v>420</v>
      </c>
    </row>
    <row r="202" spans="28:28" x14ac:dyDescent="0.25">
      <c r="AB202" s="56" t="s">
        <v>421</v>
      </c>
    </row>
    <row r="203" spans="28:28" x14ac:dyDescent="0.25">
      <c r="AB203" s="56" t="s">
        <v>422</v>
      </c>
    </row>
    <row r="204" spans="28:28" x14ac:dyDescent="0.25">
      <c r="AB204" s="56" t="s">
        <v>423</v>
      </c>
    </row>
    <row r="205" spans="28:28" x14ac:dyDescent="0.25">
      <c r="AB205" s="56" t="s">
        <v>424</v>
      </c>
    </row>
    <row r="206" spans="28:28" x14ac:dyDescent="0.25">
      <c r="AB206" s="56" t="s">
        <v>425</v>
      </c>
    </row>
    <row r="207" spans="28:28" x14ac:dyDescent="0.25">
      <c r="AB207" s="56" t="s">
        <v>426</v>
      </c>
    </row>
    <row r="208" spans="28:28" x14ac:dyDescent="0.25">
      <c r="AB208" s="56" t="s">
        <v>427</v>
      </c>
    </row>
    <row r="209" spans="28:28" x14ac:dyDescent="0.25">
      <c r="AB209" s="56" t="s">
        <v>428</v>
      </c>
    </row>
    <row r="210" spans="28:28" x14ac:dyDescent="0.25">
      <c r="AB210" s="56" t="s">
        <v>495</v>
      </c>
    </row>
    <row r="211" spans="28:28" x14ac:dyDescent="0.25">
      <c r="AB211" s="56" t="s">
        <v>429</v>
      </c>
    </row>
    <row r="212" spans="28:28" x14ac:dyDescent="0.25">
      <c r="AB212" s="56" t="s">
        <v>430</v>
      </c>
    </row>
    <row r="213" spans="28:28" x14ac:dyDescent="0.25">
      <c r="AB213" s="56" t="s">
        <v>431</v>
      </c>
    </row>
    <row r="214" spans="28:28" x14ac:dyDescent="0.25">
      <c r="AB214" s="56" t="s">
        <v>432</v>
      </c>
    </row>
    <row r="215" spans="28:28" x14ac:dyDescent="0.25">
      <c r="AB215" s="56" t="s">
        <v>433</v>
      </c>
    </row>
    <row r="216" spans="28:28" x14ac:dyDescent="0.25">
      <c r="AB216" s="56" t="s">
        <v>434</v>
      </c>
    </row>
    <row r="217" spans="28:28" x14ac:dyDescent="0.25">
      <c r="AB217" s="56" t="s">
        <v>435</v>
      </c>
    </row>
    <row r="218" spans="28:28" x14ac:dyDescent="0.25">
      <c r="AB218" s="56" t="s">
        <v>436</v>
      </c>
    </row>
    <row r="219" spans="28:28" x14ac:dyDescent="0.25">
      <c r="AB219" s="56" t="s">
        <v>437</v>
      </c>
    </row>
    <row r="220" spans="28:28" x14ac:dyDescent="0.25">
      <c r="AB220" s="56" t="s">
        <v>438</v>
      </c>
    </row>
    <row r="221" spans="28:28" x14ac:dyDescent="0.25">
      <c r="AB221" s="56" t="s">
        <v>439</v>
      </c>
    </row>
    <row r="222" spans="28:28" x14ac:dyDescent="0.25">
      <c r="AB222" s="56" t="s">
        <v>496</v>
      </c>
    </row>
    <row r="223" spans="28:28" x14ac:dyDescent="0.25">
      <c r="AB223" s="56" t="s">
        <v>440</v>
      </c>
    </row>
    <row r="224" spans="28:28" x14ac:dyDescent="0.25">
      <c r="AB224" s="56" t="s">
        <v>441</v>
      </c>
    </row>
    <row r="225" spans="28:28" x14ac:dyDescent="0.25">
      <c r="AB225" s="56" t="s">
        <v>442</v>
      </c>
    </row>
    <row r="226" spans="28:28" x14ac:dyDescent="0.25">
      <c r="AB226" s="56" t="s">
        <v>443</v>
      </c>
    </row>
    <row r="227" spans="28:28" x14ac:dyDescent="0.25">
      <c r="AB227" s="56" t="s">
        <v>444</v>
      </c>
    </row>
    <row r="228" spans="28:28" x14ac:dyDescent="0.25">
      <c r="AB228" s="56" t="s">
        <v>445</v>
      </c>
    </row>
    <row r="229" spans="28:28" x14ac:dyDescent="0.25">
      <c r="AB229" s="56" t="s">
        <v>446</v>
      </c>
    </row>
    <row r="230" spans="28:28" x14ac:dyDescent="0.25">
      <c r="AB230" s="56" t="s">
        <v>447</v>
      </c>
    </row>
    <row r="231" spans="28:28" x14ac:dyDescent="0.25">
      <c r="AB231" s="56" t="s">
        <v>448</v>
      </c>
    </row>
    <row r="232" spans="28:28" x14ac:dyDescent="0.25">
      <c r="AB232" s="56" t="s">
        <v>449</v>
      </c>
    </row>
    <row r="233" spans="28:28" x14ac:dyDescent="0.25">
      <c r="AB233" s="56" t="s">
        <v>450</v>
      </c>
    </row>
    <row r="234" spans="28:28" x14ac:dyDescent="0.25">
      <c r="AB234" s="56" t="s">
        <v>451</v>
      </c>
    </row>
    <row r="235" spans="28:28" x14ac:dyDescent="0.25">
      <c r="AB235" s="56" t="s">
        <v>452</v>
      </c>
    </row>
    <row r="236" spans="28:28" x14ac:dyDescent="0.25">
      <c r="AB236" s="56" t="s">
        <v>453</v>
      </c>
    </row>
    <row r="237" spans="28:28" x14ac:dyDescent="0.25">
      <c r="AB237" s="56" t="s">
        <v>454</v>
      </c>
    </row>
    <row r="238" spans="28:28" x14ac:dyDescent="0.25">
      <c r="AB238" s="56" t="s">
        <v>455</v>
      </c>
    </row>
    <row r="239" spans="28:28" x14ac:dyDescent="0.25">
      <c r="AB239" s="56" t="s">
        <v>456</v>
      </c>
    </row>
    <row r="240" spans="28:28" x14ac:dyDescent="0.25">
      <c r="AB240" s="56" t="s">
        <v>457</v>
      </c>
    </row>
    <row r="241" spans="28:28" x14ac:dyDescent="0.25">
      <c r="AB241" s="56" t="s">
        <v>458</v>
      </c>
    </row>
    <row r="242" spans="28:28" x14ac:dyDescent="0.25">
      <c r="AB242" s="56" t="s">
        <v>459</v>
      </c>
    </row>
    <row r="243" spans="28:28" x14ac:dyDescent="0.25">
      <c r="AB243" s="56" t="s">
        <v>460</v>
      </c>
    </row>
    <row r="244" spans="28:28" x14ac:dyDescent="0.25">
      <c r="AB244" s="56" t="s">
        <v>461</v>
      </c>
    </row>
    <row r="245" spans="28:28" x14ac:dyDescent="0.25">
      <c r="AB245" s="56" t="s">
        <v>462</v>
      </c>
    </row>
    <row r="246" spans="28:28" x14ac:dyDescent="0.25">
      <c r="AB246" s="56" t="s">
        <v>463</v>
      </c>
    </row>
    <row r="247" spans="28:28" x14ac:dyDescent="0.25">
      <c r="AB247" s="56" t="s">
        <v>464</v>
      </c>
    </row>
    <row r="248" spans="28:28" x14ac:dyDescent="0.25">
      <c r="AB248" s="56" t="s">
        <v>465</v>
      </c>
    </row>
    <row r="249" spans="28:28" x14ac:dyDescent="0.25">
      <c r="AB249" s="56" t="s">
        <v>466</v>
      </c>
    </row>
    <row r="250" spans="28:28" x14ac:dyDescent="0.25">
      <c r="AB250" s="56" t="s">
        <v>467</v>
      </c>
    </row>
    <row r="251" spans="28:28" x14ac:dyDescent="0.25">
      <c r="AB251" s="56" t="s">
        <v>468</v>
      </c>
    </row>
    <row r="252" spans="28:28" x14ac:dyDescent="0.25">
      <c r="AB252" s="56" t="s">
        <v>469</v>
      </c>
    </row>
    <row r="253" spans="28:28" x14ac:dyDescent="0.25">
      <c r="AB253" s="56" t="s">
        <v>470</v>
      </c>
    </row>
    <row r="254" spans="28:28" x14ac:dyDescent="0.25">
      <c r="AB254" s="56" t="s">
        <v>471</v>
      </c>
    </row>
    <row r="255" spans="28:28" x14ac:dyDescent="0.25">
      <c r="AB255" s="56" t="s">
        <v>472</v>
      </c>
    </row>
    <row r="256" spans="28:28" x14ac:dyDescent="0.25">
      <c r="AB256" s="56" t="s">
        <v>473</v>
      </c>
    </row>
    <row r="257" spans="28:28" x14ac:dyDescent="0.25">
      <c r="AB257" s="56" t="s">
        <v>474</v>
      </c>
    </row>
    <row r="258" spans="28:28" x14ac:dyDescent="0.25">
      <c r="AB258" s="56" t="s">
        <v>475</v>
      </c>
    </row>
    <row r="259" spans="28:28" x14ac:dyDescent="0.25">
      <c r="AB259" s="56" t="s">
        <v>476</v>
      </c>
    </row>
    <row r="260" spans="28:28" x14ac:dyDescent="0.25">
      <c r="AB260" s="56" t="s">
        <v>477</v>
      </c>
    </row>
    <row r="261" spans="28:28" x14ac:dyDescent="0.25">
      <c r="AB261" s="56" t="s">
        <v>478</v>
      </c>
    </row>
    <row r="262" spans="28:28" x14ac:dyDescent="0.25">
      <c r="AB262" s="56" t="s">
        <v>479</v>
      </c>
    </row>
    <row r="263" spans="28:28" x14ac:dyDescent="0.25">
      <c r="AB263" s="56" t="s">
        <v>480</v>
      </c>
    </row>
    <row r="264" spans="28:28" x14ac:dyDescent="0.25">
      <c r="AB264" s="56" t="s">
        <v>481</v>
      </c>
    </row>
  </sheetData>
  <sheetProtection sheet="1" formatCells="0" formatColumns="0" formatRows="0" insertRows="0" insertHyperlinks="0" deleteRows="0" sort="0" autoFilter="0" pivotTables="0"/>
  <mergeCells count="12">
    <mergeCell ref="B7:F7"/>
    <mergeCell ref="H7:I7"/>
    <mergeCell ref="A1:K3"/>
    <mergeCell ref="B5:F5"/>
    <mergeCell ref="H5:I5"/>
    <mergeCell ref="B6:F6"/>
    <mergeCell ref="H6:I6"/>
    <mergeCell ref="A39:K39"/>
    <mergeCell ref="A40:K40"/>
    <mergeCell ref="A41:K41"/>
    <mergeCell ref="B38:K38"/>
    <mergeCell ref="A8:K8"/>
  </mergeCells>
  <dataValidations count="1">
    <dataValidation type="list" allowBlank="1" showInputMessage="1" showErrorMessage="1" sqref="A10:A37" xr:uid="{00000000-0002-0000-0300-000000000000}">
      <formula1>$AB$1:$AB$261</formula1>
    </dataValidation>
  </dataValidations>
  <pageMargins left="0.70866141732283472" right="0.70866141732283472" top="0.74803149606299213" bottom="0.74803149606299213" header="0.31496062992125984" footer="0.31496062992125984"/>
  <pageSetup paperSize="5" scale="67" fitToHeight="0" orientation="landscape" horizontalDpi="360" verticalDpi="360" r:id="rId1"/>
  <headerFooter>
    <oddHeader>&amp;R&amp;"Calibri"&amp;12&amp;K000000 UNCLASSIFIED - NON CLASSIFIÉ&amp;1#_x000D_</oddHeader>
  </headerFooter>
  <customProperties>
    <customPr name="_pios_id" r:id="rId2"/>
  </customProperties>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
  <sheetViews>
    <sheetView workbookViewId="0"/>
  </sheetViews>
  <sheetFormatPr defaultRowHeight="15" x14ac:dyDescent="0.25"/>
  <sheetData/>
  <pageMargins left="0.7" right="0.7" top="0.75" bottom="0.75" header="0.3" footer="0.3"/>
  <headerFooter>
    <oddHeader>&amp;R&amp;"Calibri"&amp;12&amp;K000000 UNCLASSIFIED - NON CLASSIFIÉ&amp;1#_x000D_</oddHeader>
  </headerFooter>
  <customProperties>
    <customPr name="_pios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d0f2d97-427e-4c50-a1af-936ad44f0ae8">
      <Terms xmlns="http://schemas.microsoft.com/office/infopath/2007/PartnerControls"/>
    </lcf76f155ced4ddcb4097134ff3c332f>
    <TaxCatchAll xmlns="32060db2-94b3-496a-8124-786732985ac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93AC6CE12AA44EB30196F523922942" ma:contentTypeVersion="12" ma:contentTypeDescription="Create a new document." ma:contentTypeScope="" ma:versionID="3770af0030e0c97699a533918717e5da">
  <xsd:schema xmlns:xsd="http://www.w3.org/2001/XMLSchema" xmlns:xs="http://www.w3.org/2001/XMLSchema" xmlns:p="http://schemas.microsoft.com/office/2006/metadata/properties" xmlns:ns2="6d0f2d97-427e-4c50-a1af-936ad44f0ae8" xmlns:ns3="32060db2-94b3-496a-8124-786732985acc" targetNamespace="http://schemas.microsoft.com/office/2006/metadata/properties" ma:root="true" ma:fieldsID="2f1255ad8647545165f9c0d39d173a10" ns2:_="" ns3:_="">
    <xsd:import namespace="6d0f2d97-427e-4c50-a1af-936ad44f0ae8"/>
    <xsd:import namespace="32060db2-94b3-496a-8124-786732985a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0f2d97-427e-4c50-a1af-936ad44f0a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3a5e057b-9dc0-420d-9cdc-9e40336a749c"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2060db2-94b3-496a-8124-786732985ac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a88b1e5b-88ec-4117-9b9d-4f4ea2abdc19}" ma:internalName="TaxCatchAll" ma:showField="CatchAllData" ma:web="32060db2-94b3-496a-8124-786732985acc">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335B2B-4E67-4043-95EA-1B26CA126805}">
  <ds:schemaRefs>
    <ds:schemaRef ds:uri="6d0f2d97-427e-4c50-a1af-936ad44f0ae8"/>
    <ds:schemaRef ds:uri="http://schemas.microsoft.com/office/infopath/2007/PartnerControls"/>
    <ds:schemaRef ds:uri="http://purl.org/dc/dcmitype/"/>
    <ds:schemaRef ds:uri="32060db2-94b3-496a-8124-786732985acc"/>
    <ds:schemaRef ds:uri="http://purl.org/dc/elements/1.1/"/>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FBFCA0A1-89B6-46FB-8D28-FA992A176F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0f2d97-427e-4c50-a1af-936ad44f0ae8"/>
    <ds:schemaRef ds:uri="32060db2-94b3-496a-8124-786732985a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E24636-8D92-4E2E-808F-8B59F87A3678}">
  <ds:schemaRefs>
    <ds:schemaRef ds:uri="http://schemas.microsoft.com/sharepoint/v3/contenttype/forms"/>
  </ds:schemaRefs>
</ds:datastoreItem>
</file>

<file path=docMetadata/LabelInfo.xml><?xml version="1.0" encoding="utf-8"?>
<clbl:labelList xmlns:clbl="http://schemas.microsoft.com/office/2020/mipLabelMetadata">
  <clbl:label id="{219619fd-75dc-48cb-820d-8f683a95dd8b}" enabled="1" method="Privileged" siteId="{05c95b33-90ca-49d5-b644-288b930b912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Data Entry</vt:lpstr>
      <vt:lpstr>Cover Page - do not edit</vt:lpstr>
      <vt:lpstr>Payments by Payee</vt:lpstr>
      <vt:lpstr>Payments by Project</vt:lpstr>
      <vt:lpstr>Sheet2</vt:lpstr>
      <vt:lpstr>Enter_currency_of_the_report</vt:lpstr>
      <vt:lpstr>'Cover Page - do not edit'!Print_Area</vt:lpstr>
      <vt:lpstr>'Payments by Payee'!Print_Area</vt:lpstr>
      <vt:lpstr>'Payments by Project'!Print_Area</vt:lpstr>
      <vt:lpstr>'Payments by Payee'!Print_Titles</vt:lpstr>
      <vt:lpstr>'Payments by Project'!Print_Titles</vt:lpstr>
    </vt:vector>
  </TitlesOfParts>
  <Manager/>
  <Company>NRCan / RNCan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Jason Manikkam</dc:creator>
  <cp:keywords/>
  <dc:description/>
  <cp:lastModifiedBy>Linh Nguyen</cp:lastModifiedBy>
  <cp:revision/>
  <cp:lastPrinted>2026-05-29T00:04:54Z</cp:lastPrinted>
  <dcterms:created xsi:type="dcterms:W3CDTF">2015-12-23T16:52:41Z</dcterms:created>
  <dcterms:modified xsi:type="dcterms:W3CDTF">2026-06-10T23:42:53Z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0x0101000593AC6CE12AA44EB30196F523922942</vt:lpwstr>
  </property>
  <property fmtid="{D5CDD505-2E9C-101B-9397-08002B2CF9AE}" pid="3" name="MediaServiceImageTags">
    <vt:lpwstr/>
  </property>
</Properties>
</file>